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690" windowHeight="13170" activeTab="0"/>
  </bookViews>
  <sheets>
    <sheet name="Itinerary" sheetId="1" r:id="rId1"/>
  </sheets>
  <definedNames>
    <definedName name="CruiseChris">'Itinerary'!#REF!</definedName>
    <definedName name="CruiseTed">'Itinerary'!$R$7</definedName>
    <definedName name="GalHrChris">'Itinerary'!#REF!</definedName>
    <definedName name="GalHrTed">'Itinerary'!$R$9</definedName>
    <definedName name="_xlnm.Print_Area" localSheetId="0">'Itinerary'!$A$1:$R$58</definedName>
    <definedName name="TotalFuelChris">'Itinerary'!#REF!</definedName>
    <definedName name="TotalFuelTed">'Itinerary'!$R$13</definedName>
  </definedNames>
  <calcPr fullCalcOnLoad="1"/>
</workbook>
</file>

<file path=xl/sharedStrings.xml><?xml version="1.0" encoding="utf-8"?>
<sst xmlns="http://schemas.openxmlformats.org/spreadsheetml/2006/main" count="446" uniqueCount="247">
  <si>
    <t>Name</t>
  </si>
  <si>
    <t>Identifier</t>
  </si>
  <si>
    <t>Distance (nm)</t>
  </si>
  <si>
    <t>To Alternate</t>
  </si>
  <si>
    <t>Notes</t>
  </si>
  <si>
    <t>Destination Field</t>
  </si>
  <si>
    <t>Alternate Field</t>
  </si>
  <si>
    <t>Departure Field</t>
  </si>
  <si>
    <t>Gal / Hr</t>
  </si>
  <si>
    <t>Platte Valley</t>
  </si>
  <si>
    <t>18V</t>
  </si>
  <si>
    <t>Actual</t>
  </si>
  <si>
    <t>Destination</t>
  </si>
  <si>
    <t>Cody, WY</t>
  </si>
  <si>
    <t>KCOD</t>
  </si>
  <si>
    <t>Kalispel City Fld</t>
  </si>
  <si>
    <t>S27</t>
  </si>
  <si>
    <t>Campbell (pvt)</t>
  </si>
  <si>
    <t>n/a</t>
  </si>
  <si>
    <t>Major mtn range / wilderness to fly over</t>
  </si>
  <si>
    <t>Fill up one last time in U.S.</t>
  </si>
  <si>
    <t>Libby, MT</t>
  </si>
  <si>
    <t>S59</t>
  </si>
  <si>
    <t>CYGE</t>
  </si>
  <si>
    <t>Valemount</t>
  </si>
  <si>
    <t>Golden</t>
  </si>
  <si>
    <t>Prince George</t>
  </si>
  <si>
    <t>CYXS</t>
  </si>
  <si>
    <t>Bob Quinn Lake</t>
  </si>
  <si>
    <t>Smithers</t>
  </si>
  <si>
    <t>CYYD</t>
  </si>
  <si>
    <t>CBW4</t>
  </si>
  <si>
    <t>Atlin</t>
  </si>
  <si>
    <t>CYSQ</t>
  </si>
  <si>
    <t>Dease Lake</t>
  </si>
  <si>
    <t>CYDL</t>
  </si>
  <si>
    <t>Skagway</t>
  </si>
  <si>
    <t>Carcross</t>
  </si>
  <si>
    <t>CFA4</t>
  </si>
  <si>
    <t>PAGY</t>
  </si>
  <si>
    <t>Gustavus</t>
  </si>
  <si>
    <t>PAGS</t>
  </si>
  <si>
    <t>Yakutat</t>
  </si>
  <si>
    <t>PAYA</t>
  </si>
  <si>
    <t>Yakataga</t>
  </si>
  <si>
    <t>PACY</t>
  </si>
  <si>
    <t>Includes flight up to Valdez; fly along coast</t>
  </si>
  <si>
    <t>Merrill Field</t>
  </si>
  <si>
    <t>PAMR</t>
  </si>
  <si>
    <t>Homer</t>
  </si>
  <si>
    <t>Talkeetna</t>
  </si>
  <si>
    <t>Kantishna</t>
  </si>
  <si>
    <t>Visit &amp; hike at Stampede</t>
  </si>
  <si>
    <t>Skwentna</t>
  </si>
  <si>
    <t>McGrath</t>
  </si>
  <si>
    <t>Via Simpson Pass (Kichatna Mtns view)</t>
  </si>
  <si>
    <t>Dinner @ lodge then take Hylton's to ANC for flight (page 239)</t>
  </si>
  <si>
    <t>Unalakleet</t>
  </si>
  <si>
    <t>Shaktoolik</t>
  </si>
  <si>
    <t>White Mtn</t>
  </si>
  <si>
    <t>Very scenic per logbook (page 254)</t>
  </si>
  <si>
    <t>Possible stops in Ophir &amp; Iditarod?  Where to camp?</t>
  </si>
  <si>
    <t>Council</t>
  </si>
  <si>
    <t>Nome</t>
  </si>
  <si>
    <t>Lots to see &amp; do here mentioned in logbook</t>
  </si>
  <si>
    <t>Lots to see &amp; do; rent car for side trips per logbook</t>
  </si>
  <si>
    <t>Barrow</t>
  </si>
  <si>
    <t>Anaktuvuk Pass</t>
  </si>
  <si>
    <t>Very scenic per logbook (page 279); Highly recommended</t>
  </si>
  <si>
    <t>Wiseman</t>
  </si>
  <si>
    <t>Coldfoot</t>
  </si>
  <si>
    <t>Circle</t>
  </si>
  <si>
    <t>View museum per logbook</t>
  </si>
  <si>
    <t>Eagle</t>
  </si>
  <si>
    <t>Dawson, BC</t>
  </si>
  <si>
    <t>Burwash</t>
  </si>
  <si>
    <t>Great views of Kluane Nat'l Park</t>
  </si>
  <si>
    <t>Silver City</t>
  </si>
  <si>
    <t>Haines Junction</t>
  </si>
  <si>
    <t>Whitehorse</t>
  </si>
  <si>
    <t>Watson Lake</t>
  </si>
  <si>
    <t>PAHO</t>
  </si>
  <si>
    <t>Course allows for many doglegs to look at scenery &amp; glaciers</t>
  </si>
  <si>
    <t>PATK</t>
  </si>
  <si>
    <t>Fly along Prince William Sound, Whittier, etc for scenery</t>
  </si>
  <si>
    <t>5Z5</t>
  </si>
  <si>
    <t>PASW</t>
  </si>
  <si>
    <t>PAMC</t>
  </si>
  <si>
    <t>PAUN</t>
  </si>
  <si>
    <t>2C7</t>
  </si>
  <si>
    <t>WMO</t>
  </si>
  <si>
    <t>K29</t>
  </si>
  <si>
    <t>Basin Creek</t>
  </si>
  <si>
    <t>Z47</t>
  </si>
  <si>
    <t>PAOM</t>
  </si>
  <si>
    <t>Visit historic habitation site; Distance in next few stops allows for site seeting</t>
  </si>
  <si>
    <t>PABR</t>
  </si>
  <si>
    <t>Jean flys home that afternoon; Distance to Barrow?? Other ideas?</t>
  </si>
  <si>
    <t>PAKP</t>
  </si>
  <si>
    <t>WSM</t>
  </si>
  <si>
    <t>CXF</t>
  </si>
  <si>
    <t>Need to plan route per sectional to follow pipeline road; Hike</t>
  </si>
  <si>
    <t>PACR</t>
  </si>
  <si>
    <t>PAEA</t>
  </si>
  <si>
    <t>Follow the Yukon river</t>
  </si>
  <si>
    <t>CYDA</t>
  </si>
  <si>
    <t>CYDB</t>
  </si>
  <si>
    <t>CFQ5</t>
  </si>
  <si>
    <t>CYHT</t>
  </si>
  <si>
    <t>CYXY</t>
  </si>
  <si>
    <t>CYQH</t>
  </si>
  <si>
    <t>Mackenzie</t>
  </si>
  <si>
    <t>CYZY</t>
  </si>
  <si>
    <t>CAH4</t>
  </si>
  <si>
    <t>Cut Bank, MT</t>
  </si>
  <si>
    <t>KCTB</t>
  </si>
  <si>
    <t>ICAO</t>
  </si>
  <si>
    <t>Selawik</t>
  </si>
  <si>
    <t>PASK</t>
  </si>
  <si>
    <t>Ambler</t>
  </si>
  <si>
    <t>PAFM</t>
  </si>
  <si>
    <t>Burwash Landing</t>
  </si>
  <si>
    <t>Fly over ANWR; Where to stay / camp? (page 284)</t>
  </si>
  <si>
    <t>Teslin</t>
  </si>
  <si>
    <t>CYZW</t>
  </si>
  <si>
    <t>Been to Sheridan before; good x-wind rnwy &amp; friendly FBO</t>
  </si>
  <si>
    <t>Alaska: Proposed Flight Itinerary</t>
  </si>
  <si>
    <t>McBride</t>
  </si>
  <si>
    <t>CAV4</t>
  </si>
  <si>
    <t>Gallons</t>
  </si>
  <si>
    <t>Req'd</t>
  </si>
  <si>
    <t>Reserve</t>
  </si>
  <si>
    <t>Flight</t>
  </si>
  <si>
    <t>Time</t>
  </si>
  <si>
    <t>Fuel</t>
  </si>
  <si>
    <t>Capacity</t>
  </si>
  <si>
    <t>Total</t>
  </si>
  <si>
    <t>Cruise (kt)</t>
  </si>
  <si>
    <t>Stop</t>
  </si>
  <si>
    <t>Y</t>
  </si>
  <si>
    <t>Possibly stop in Golden; Maybe sightsee @ Rogers Pass or Columbia Ice Field</t>
  </si>
  <si>
    <t>Burns Lake</t>
  </si>
  <si>
    <t>CYPZ</t>
  </si>
  <si>
    <t>Stewart</t>
  </si>
  <si>
    <t>CZST</t>
  </si>
  <si>
    <t>Possible stops at Iskut Village or Telegraph Creek</t>
  </si>
  <si>
    <t>Iskut Village</t>
  </si>
  <si>
    <t>CBU2</t>
  </si>
  <si>
    <t>Going to Teslin would change route to Alaskan Hwy</t>
  </si>
  <si>
    <t>Fly over Chilkoot; Customs in Skagway; Stay in Skagway if weather is bad</t>
  </si>
  <si>
    <t>Haines</t>
  </si>
  <si>
    <t>PAHN</t>
  </si>
  <si>
    <t>Visit Dyea via boat if weather is bad</t>
  </si>
  <si>
    <t>Sightsee at Glacier Bay Nat'l Park; possible visit to Hoonah PAOH 22 NM</t>
  </si>
  <si>
    <t>Hoonah</t>
  </si>
  <si>
    <t>PAOH</t>
  </si>
  <si>
    <t>Stay in Gustavus if weather along the coast is bad</t>
  </si>
  <si>
    <t>Short hop in good weather</t>
  </si>
  <si>
    <t>Icy Bay (pvt)</t>
  </si>
  <si>
    <t>Includes flight into &amp; around Icy Bay; Has to be very good weather to leave Yakutat</t>
  </si>
  <si>
    <t>19AK</t>
  </si>
  <si>
    <t>Must have good weather to leave Yakataga for Cordova</t>
  </si>
  <si>
    <t>Valdez</t>
  </si>
  <si>
    <t>PAVD</t>
  </si>
  <si>
    <t>Hope</t>
  </si>
  <si>
    <t>5HO</t>
  </si>
  <si>
    <t>Seward</t>
  </si>
  <si>
    <t>PAWD</t>
  </si>
  <si>
    <t>Summit</t>
  </si>
  <si>
    <t>UMM</t>
  </si>
  <si>
    <t>McKinley Park</t>
  </si>
  <si>
    <t>PAIN</t>
  </si>
  <si>
    <t>Wasilla</t>
  </si>
  <si>
    <t>PAWS</t>
  </si>
  <si>
    <t>Stop at park hq's airport and visitor's center</t>
  </si>
  <si>
    <t>Kaltag</t>
  </si>
  <si>
    <t>PAKV</t>
  </si>
  <si>
    <t>Koyuk</t>
  </si>
  <si>
    <t>PAKK</t>
  </si>
  <si>
    <t>Buckland</t>
  </si>
  <si>
    <t>PABL</t>
  </si>
  <si>
    <t>Fly near coast if weather is good</t>
  </si>
  <si>
    <t>Umiat</t>
  </si>
  <si>
    <t>PAUM</t>
  </si>
  <si>
    <t>Bettles</t>
  </si>
  <si>
    <t>PABT</t>
  </si>
  <si>
    <t>Ft. Yukon</t>
  </si>
  <si>
    <t>PFYU</t>
  </si>
  <si>
    <t>Boundary</t>
  </si>
  <si>
    <t>BYA</t>
  </si>
  <si>
    <t>Coal Creek</t>
  </si>
  <si>
    <t>L20</t>
  </si>
  <si>
    <t>Beaver Creek</t>
  </si>
  <si>
    <t>CYXQ</t>
  </si>
  <si>
    <t>Want good weather &amp; favorable winds for this leg</t>
  </si>
  <si>
    <t>Wheatland</t>
  </si>
  <si>
    <t>KHWQ</t>
  </si>
  <si>
    <t>Fly around Mt. Robson if weather is perfect</t>
  </si>
  <si>
    <t>Laramie, WY</t>
  </si>
  <si>
    <t>KLAR</t>
  </si>
  <si>
    <t>NM To</t>
  </si>
  <si>
    <t>Primary</t>
  </si>
  <si>
    <t>Date</t>
  </si>
  <si>
    <t>Proposed</t>
  </si>
  <si>
    <t>Fixed</t>
  </si>
  <si>
    <t>Values</t>
  </si>
  <si>
    <t>Casper, WY</t>
  </si>
  <si>
    <t>KCPR</t>
  </si>
  <si>
    <t>Columbus, MT</t>
  </si>
  <si>
    <t>6S3</t>
  </si>
  <si>
    <t>Billings, MT</t>
  </si>
  <si>
    <t>KBIL</t>
  </si>
  <si>
    <t>MT88</t>
  </si>
  <si>
    <t>Helena, MT</t>
  </si>
  <si>
    <t>KHLN</t>
  </si>
  <si>
    <t>Salmon Arm</t>
  </si>
  <si>
    <t>CZAM</t>
  </si>
  <si>
    <t>Dangerous River</t>
  </si>
  <si>
    <t>A70</t>
  </si>
  <si>
    <t>Tanis Mesa</t>
  </si>
  <si>
    <t>A69</t>
  </si>
  <si>
    <t>Cordova City</t>
  </si>
  <si>
    <t>CKU</t>
  </si>
  <si>
    <t>Finbow</t>
  </si>
  <si>
    <t>CBF2</t>
  </si>
  <si>
    <t>Fairbanks</t>
  </si>
  <si>
    <t>PAFA</t>
  </si>
  <si>
    <t>Palmer Mun</t>
  </si>
  <si>
    <t>PAAQ</t>
  </si>
  <si>
    <t>Sleetmute</t>
  </si>
  <si>
    <t>PASL</t>
  </si>
  <si>
    <t>Shageluk</t>
  </si>
  <si>
    <t>SHX</t>
  </si>
  <si>
    <t>Chenega Bay</t>
  </si>
  <si>
    <t>C05</t>
  </si>
  <si>
    <t>Camping &amp; lots of wildlife at Chenega Bay</t>
  </si>
  <si>
    <t>Whittier</t>
  </si>
  <si>
    <t>PAWR</t>
  </si>
  <si>
    <t>Fly-in brew pub http://www.langcreekbrewery.com; stay put if bad weather; Fuel @ S27</t>
  </si>
  <si>
    <t>Castlegar</t>
  </si>
  <si>
    <t>CYCG</t>
  </si>
  <si>
    <t>Mowat (pvt)</t>
  </si>
  <si>
    <t>Clear Canadian customs at Castlegar; Mowat is less than 10 min from Salmon Arm</t>
  </si>
  <si>
    <t>pvt</t>
  </si>
  <si>
    <t>Kirkby Field</t>
  </si>
  <si>
    <t>CFX8</t>
  </si>
  <si>
    <t>Fuel @ Kirkby Field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</si>
</sst>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d\-mmm;@"/>
    <numFmt numFmtId="167" formatCode="0.0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"/>
  </numFmts>
  <fonts count="9">
    <font>
      <sz val="8"/>
      <name val="Arial Narrow"/>
      <family val="0"/>
    </font>
    <font>
      <sz val="18"/>
      <color indexed="13"/>
      <name val="Times New Roman"/>
      <family val="1"/>
    </font>
    <font>
      <sz val="8"/>
      <color indexed="16"/>
      <name val="Arial Narrow"/>
      <family val="0"/>
    </font>
    <font>
      <sz val="8"/>
      <color indexed="12"/>
      <name val="Arial Narrow"/>
      <family val="0"/>
    </font>
    <font>
      <sz val="8"/>
      <color indexed="60"/>
      <name val="Arial Narrow"/>
      <family val="0"/>
    </font>
    <font>
      <u val="single"/>
      <sz val="8"/>
      <color indexed="12"/>
      <name val="Arial Narrow"/>
      <family val="0"/>
    </font>
    <font>
      <sz val="8"/>
      <name val="Arial"/>
      <family val="2"/>
    </font>
    <font>
      <u val="single"/>
      <sz val="8"/>
      <color indexed="36"/>
      <name val="Arial Narrow"/>
      <family val="0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medium">
        <color indexed="16"/>
      </left>
      <right>
        <color indexed="63"/>
      </right>
      <top>
        <color indexed="63"/>
      </top>
      <bottom style="thin">
        <color indexed="12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medium">
        <color indexed="16"/>
      </right>
      <top>
        <color indexed="63"/>
      </top>
      <bottom style="thin">
        <color indexed="1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5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4" fillId="2" borderId="1" xfId="0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3" fillId="3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3" fillId="3" borderId="0" xfId="0" applyFont="1" applyFill="1" applyBorder="1" applyAlignment="1">
      <alignment/>
    </xf>
    <xf numFmtId="167" fontId="3" fillId="3" borderId="0" xfId="0" applyNumberFormat="1" applyFont="1" applyFill="1" applyAlignment="1">
      <alignment/>
    </xf>
    <xf numFmtId="167" fontId="2" fillId="2" borderId="2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67" fontId="2" fillId="2" borderId="5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7" fontId="2" fillId="2" borderId="0" xfId="0" applyNumberFormat="1" applyFont="1" applyFill="1" applyBorder="1" applyAlignment="1">
      <alignment horizontal="center"/>
    </xf>
    <xf numFmtId="167" fontId="2" fillId="2" borderId="6" xfId="0" applyNumberFormat="1" applyFont="1" applyFill="1" applyBorder="1" applyAlignment="1">
      <alignment horizontal="center"/>
    </xf>
    <xf numFmtId="167" fontId="2" fillId="2" borderId="0" xfId="0" applyNumberFormat="1" applyFont="1" applyFill="1" applyAlignment="1">
      <alignment/>
    </xf>
    <xf numFmtId="167" fontId="3" fillId="3" borderId="6" xfId="0" applyNumberFormat="1" applyFont="1" applyFill="1" applyBorder="1" applyAlignment="1">
      <alignment/>
    </xf>
    <xf numFmtId="167" fontId="0" fillId="0" borderId="6" xfId="0" applyNumberFormat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173" fontId="2" fillId="2" borderId="10" xfId="0" applyNumberFormat="1" applyFont="1" applyFill="1" applyBorder="1" applyAlignment="1">
      <alignment horizontal="center"/>
    </xf>
    <xf numFmtId="167" fontId="2" fillId="2" borderId="1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5" fontId="1" fillId="4" borderId="0" xfId="0" applyNumberFormat="1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1"/>
  <sheetViews>
    <sheetView tabSelected="1" zoomScale="86" zoomScaleNormal="86" workbookViewId="0" topLeftCell="A1">
      <pane ySplit="5" topLeftCell="BM51" activePane="bottomLeft" state="frozen"/>
      <selection pane="topLeft" activeCell="B1" sqref="B1"/>
      <selection pane="bottomLeft" activeCell="H56" sqref="H56"/>
    </sheetView>
  </sheetViews>
  <sheetFormatPr defaultColWidth="9.59765625" defaultRowHeight="12.75"/>
  <cols>
    <col min="1" max="1" width="10.59765625" style="1" customWidth="1"/>
    <col min="2" max="2" width="19.19921875" style="0" customWidth="1"/>
    <col min="3" max="3" width="9.59765625" style="2" customWidth="1"/>
    <col min="4" max="4" width="16.796875" style="2" customWidth="1"/>
    <col min="5" max="5" width="6" style="2" customWidth="1"/>
    <col min="6" max="6" width="9.59765625" style="2" customWidth="1"/>
    <col min="7" max="7" width="9.796875" style="0" customWidth="1"/>
    <col min="8" max="8" width="16" style="2" customWidth="1"/>
    <col min="9" max="9" width="9.59765625" style="2" customWidth="1"/>
    <col min="10" max="10" width="13" style="0" customWidth="1"/>
    <col min="11" max="11" width="10" style="18" bestFit="1" customWidth="1"/>
    <col min="12" max="13" width="9.59765625" style="18" customWidth="1"/>
    <col min="14" max="14" width="9.59765625" style="14" customWidth="1"/>
    <col min="16" max="16" width="9.59765625" style="27" customWidth="1"/>
    <col min="17" max="17" width="83" style="0" customWidth="1"/>
    <col min="18" max="18" width="11.59765625" style="0" customWidth="1"/>
  </cols>
  <sheetData>
    <row r="1" spans="1:18" ht="23.25">
      <c r="A1" s="38" t="s">
        <v>126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.5" customHeight="1">
      <c r="A2" s="5"/>
      <c r="B2" s="6"/>
      <c r="C2" s="12"/>
      <c r="D2" s="12"/>
      <c r="E2" s="12"/>
      <c r="F2" s="12"/>
      <c r="G2" s="6"/>
      <c r="H2" s="12"/>
      <c r="I2" s="12"/>
      <c r="J2" s="6"/>
      <c r="K2" s="16"/>
      <c r="L2" s="16"/>
      <c r="M2" s="16"/>
      <c r="N2" s="15"/>
      <c r="O2" s="6"/>
      <c r="P2" s="26"/>
      <c r="Q2" s="6"/>
      <c r="R2" s="7"/>
    </row>
    <row r="3" spans="1:18" ht="12.75">
      <c r="A3" s="3"/>
      <c r="B3" s="4"/>
      <c r="C3" s="4"/>
      <c r="D3" s="4" t="s">
        <v>203</v>
      </c>
      <c r="E3" s="4"/>
      <c r="F3" s="4"/>
      <c r="G3" s="32" t="str">
        <f>TEXT(SUM(G6:G97),"0,000")&amp;" nm"</f>
        <v>7,916 nm</v>
      </c>
      <c r="H3" s="4"/>
      <c r="I3" s="4"/>
      <c r="J3" s="4"/>
      <c r="K3" s="33" t="str">
        <f>TEXT(SUM(K6:K97),"0,000.0")&amp;" gal"</f>
        <v>1,151.4 gal</v>
      </c>
      <c r="L3" s="25"/>
      <c r="M3" s="34" t="str">
        <f>TEXT(SUM(M6:M97),"00.0")&amp;" hrs"</f>
        <v>72.0 hrs</v>
      </c>
      <c r="N3" s="35" t="s">
        <v>11</v>
      </c>
      <c r="O3" s="36"/>
      <c r="P3" s="37"/>
      <c r="Q3" s="4"/>
      <c r="R3" s="4"/>
    </row>
    <row r="4" spans="1:18" ht="12.75">
      <c r="A4" s="3" t="s">
        <v>203</v>
      </c>
      <c r="B4" s="4" t="s">
        <v>7</v>
      </c>
      <c r="C4" s="4" t="s">
        <v>116</v>
      </c>
      <c r="D4" s="4" t="s">
        <v>5</v>
      </c>
      <c r="E4" s="4" t="s">
        <v>134</v>
      </c>
      <c r="F4" s="4" t="s">
        <v>116</v>
      </c>
      <c r="G4" s="4" t="s">
        <v>200</v>
      </c>
      <c r="H4" s="4" t="s">
        <v>6</v>
      </c>
      <c r="I4" s="4" t="s">
        <v>116</v>
      </c>
      <c r="J4" s="4" t="s">
        <v>2</v>
      </c>
      <c r="K4" s="4" t="s">
        <v>129</v>
      </c>
      <c r="L4" s="4" t="s">
        <v>129</v>
      </c>
      <c r="M4" s="23" t="s">
        <v>132</v>
      </c>
      <c r="N4" s="39" t="s">
        <v>12</v>
      </c>
      <c r="O4" s="40"/>
      <c r="P4" s="24" t="s">
        <v>132</v>
      </c>
      <c r="Q4" s="4"/>
      <c r="R4" s="28" t="s">
        <v>204</v>
      </c>
    </row>
    <row r="5" spans="1:18" ht="12.75">
      <c r="A5" s="9" t="s">
        <v>202</v>
      </c>
      <c r="B5" s="10" t="s">
        <v>0</v>
      </c>
      <c r="C5" s="10" t="s">
        <v>1</v>
      </c>
      <c r="D5" s="10" t="s">
        <v>0</v>
      </c>
      <c r="E5" s="10" t="s">
        <v>138</v>
      </c>
      <c r="F5" s="10" t="s">
        <v>1</v>
      </c>
      <c r="G5" s="10" t="s">
        <v>201</v>
      </c>
      <c r="H5" s="10" t="s">
        <v>0</v>
      </c>
      <c r="I5" s="10" t="s">
        <v>1</v>
      </c>
      <c r="J5" s="10" t="s">
        <v>3</v>
      </c>
      <c r="K5" s="4" t="s">
        <v>130</v>
      </c>
      <c r="L5" s="17" t="s">
        <v>131</v>
      </c>
      <c r="M5" s="17" t="s">
        <v>133</v>
      </c>
      <c r="N5" s="13" t="s">
        <v>0</v>
      </c>
      <c r="O5" s="10" t="s">
        <v>1</v>
      </c>
      <c r="P5" s="19" t="s">
        <v>133</v>
      </c>
      <c r="Q5" s="4" t="s">
        <v>4</v>
      </c>
      <c r="R5" s="29" t="s">
        <v>205</v>
      </c>
    </row>
    <row r="6" spans="1:18" ht="12.75">
      <c r="A6" s="11">
        <v>38519</v>
      </c>
      <c r="B6" s="21" t="s">
        <v>9</v>
      </c>
      <c r="C6" s="2" t="s">
        <v>10</v>
      </c>
      <c r="D6" s="22" t="s">
        <v>206</v>
      </c>
      <c r="E6" s="22" t="s">
        <v>139</v>
      </c>
      <c r="F6" s="2" t="s">
        <v>207</v>
      </c>
      <c r="G6">
        <v>186</v>
      </c>
      <c r="H6" s="2" t="s">
        <v>198</v>
      </c>
      <c r="I6" s="2" t="s">
        <v>199</v>
      </c>
      <c r="J6">
        <v>102</v>
      </c>
      <c r="K6" s="18">
        <f aca="true" t="shared" si="0" ref="K6:K70">IF(G6="","",(G6/CruiseTed)*GalHrTed)</f>
        <v>27.054545454545455</v>
      </c>
      <c r="L6" s="18">
        <f aca="true" t="shared" si="1" ref="L6:L70">IF(K6="","",TotalFuelTed-K6)</f>
        <v>52.945454545454545</v>
      </c>
      <c r="M6" s="18">
        <f aca="true" t="shared" si="2" ref="M6:M70">IF(G6="","",G6/CruiseTed)</f>
        <v>1.690909090909091</v>
      </c>
      <c r="Q6" t="s">
        <v>125</v>
      </c>
      <c r="R6" s="8" t="s">
        <v>137</v>
      </c>
    </row>
    <row r="7" spans="1:18" ht="12.75">
      <c r="A7" s="11">
        <v>38519</v>
      </c>
      <c r="B7" s="21" t="s">
        <v>206</v>
      </c>
      <c r="C7" s="2" t="s">
        <v>207</v>
      </c>
      <c r="D7" s="22" t="s">
        <v>208</v>
      </c>
      <c r="E7" s="22" t="s">
        <v>139</v>
      </c>
      <c r="F7" s="2" t="s">
        <v>209</v>
      </c>
      <c r="G7">
        <v>317</v>
      </c>
      <c r="H7" s="2" t="s">
        <v>210</v>
      </c>
      <c r="I7" s="2" t="s">
        <v>211</v>
      </c>
      <c r="J7">
        <v>31</v>
      </c>
      <c r="K7" s="18">
        <f t="shared" si="0"/>
        <v>46.10909090909091</v>
      </c>
      <c r="L7" s="18">
        <f t="shared" si="1"/>
        <v>33.89090909090909</v>
      </c>
      <c r="M7" s="18">
        <f t="shared" si="2"/>
        <v>2.881818181818182</v>
      </c>
      <c r="Q7" t="s">
        <v>19</v>
      </c>
      <c r="R7" s="30">
        <v>110</v>
      </c>
    </row>
    <row r="8" spans="1:18" ht="12.75">
      <c r="A8" s="11">
        <v>38520</v>
      </c>
      <c r="B8" s="21" t="s">
        <v>208</v>
      </c>
      <c r="C8" s="2" t="s">
        <v>16</v>
      </c>
      <c r="D8" s="22" t="s">
        <v>17</v>
      </c>
      <c r="E8" s="22"/>
      <c r="F8" s="2" t="s">
        <v>212</v>
      </c>
      <c r="G8">
        <v>281</v>
      </c>
      <c r="H8" s="2" t="s">
        <v>213</v>
      </c>
      <c r="I8" s="2" t="s">
        <v>214</v>
      </c>
      <c r="J8" s="20">
        <v>128</v>
      </c>
      <c r="K8" s="18">
        <f t="shared" si="0"/>
        <v>40.872727272727275</v>
      </c>
      <c r="L8" s="18">
        <f t="shared" si="1"/>
        <v>39.127272727272725</v>
      </c>
      <c r="M8" s="18">
        <f t="shared" si="2"/>
        <v>2.5545454545454547</v>
      </c>
      <c r="Q8" t="s">
        <v>238</v>
      </c>
      <c r="R8" s="8" t="s">
        <v>8</v>
      </c>
    </row>
    <row r="9" spans="1:18" ht="12.75">
      <c r="A9" s="11">
        <v>38521</v>
      </c>
      <c r="B9" s="21" t="s">
        <v>17</v>
      </c>
      <c r="C9" s="2" t="s">
        <v>212</v>
      </c>
      <c r="D9" s="22" t="s">
        <v>21</v>
      </c>
      <c r="E9" s="22" t="s">
        <v>139</v>
      </c>
      <c r="F9" s="2" t="s">
        <v>22</v>
      </c>
      <c r="G9">
        <v>26</v>
      </c>
      <c r="H9" s="2" t="s">
        <v>15</v>
      </c>
      <c r="I9" s="2" t="s">
        <v>16</v>
      </c>
      <c r="J9" s="20">
        <v>29</v>
      </c>
      <c r="K9" s="18">
        <f t="shared" si="0"/>
        <v>3.7818181818181817</v>
      </c>
      <c r="L9" s="18">
        <f>+L8-K9</f>
        <v>35.345454545454544</v>
      </c>
      <c r="M9" s="18">
        <f t="shared" si="2"/>
        <v>0.23636363636363636</v>
      </c>
      <c r="Q9" t="s">
        <v>20</v>
      </c>
      <c r="R9" s="30">
        <v>16</v>
      </c>
    </row>
    <row r="10" spans="1:18" ht="12.75">
      <c r="A10" s="11">
        <v>38522</v>
      </c>
      <c r="B10" s="21" t="s">
        <v>21</v>
      </c>
      <c r="C10" s="2" t="s">
        <v>22</v>
      </c>
      <c r="D10" s="22" t="s">
        <v>215</v>
      </c>
      <c r="E10" s="22" t="s">
        <v>139</v>
      </c>
      <c r="F10" s="2" t="s">
        <v>216</v>
      </c>
      <c r="G10">
        <v>253</v>
      </c>
      <c r="H10" s="2" t="s">
        <v>239</v>
      </c>
      <c r="I10" s="2" t="s">
        <v>240</v>
      </c>
      <c r="J10" s="20">
        <v>130</v>
      </c>
      <c r="K10" s="18">
        <f t="shared" si="0"/>
        <v>36.8</v>
      </c>
      <c r="L10" s="18">
        <f t="shared" si="1"/>
        <v>43.2</v>
      </c>
      <c r="M10" s="18">
        <f t="shared" si="2"/>
        <v>2.3</v>
      </c>
      <c r="Q10" t="s">
        <v>242</v>
      </c>
      <c r="R10" s="8" t="s">
        <v>136</v>
      </c>
    </row>
    <row r="11" spans="1:18" ht="12.75">
      <c r="A11" s="11">
        <v>38523</v>
      </c>
      <c r="B11" s="21" t="s">
        <v>241</v>
      </c>
      <c r="C11" s="2" t="s">
        <v>243</v>
      </c>
      <c r="D11" s="22" t="s">
        <v>24</v>
      </c>
      <c r="E11" s="22" t="s">
        <v>139</v>
      </c>
      <c r="F11" s="2" t="s">
        <v>113</v>
      </c>
      <c r="G11">
        <v>196</v>
      </c>
      <c r="H11" s="2" t="s">
        <v>25</v>
      </c>
      <c r="I11" s="2" t="s">
        <v>23</v>
      </c>
      <c r="J11" s="20">
        <v>86</v>
      </c>
      <c r="K11" s="18">
        <f t="shared" si="0"/>
        <v>28.509090909090908</v>
      </c>
      <c r="L11" s="18">
        <f>+TotalFuelTed-K11</f>
        <v>51.49090909090909</v>
      </c>
      <c r="M11" s="18">
        <f t="shared" si="2"/>
        <v>1.7818181818181817</v>
      </c>
      <c r="Q11" t="s">
        <v>140</v>
      </c>
      <c r="R11" s="8" t="s">
        <v>134</v>
      </c>
    </row>
    <row r="12" spans="1:18" ht="12.75">
      <c r="A12" s="11">
        <v>38523</v>
      </c>
      <c r="B12" s="21" t="s">
        <v>24</v>
      </c>
      <c r="C12" s="2" t="s">
        <v>113</v>
      </c>
      <c r="D12" s="22" t="s">
        <v>26</v>
      </c>
      <c r="E12" s="22" t="s">
        <v>139</v>
      </c>
      <c r="F12" s="2" t="s">
        <v>27</v>
      </c>
      <c r="G12">
        <v>268</v>
      </c>
      <c r="H12" s="2" t="s">
        <v>127</v>
      </c>
      <c r="I12" s="2" t="s">
        <v>128</v>
      </c>
      <c r="J12">
        <v>41</v>
      </c>
      <c r="K12" s="18">
        <f t="shared" si="0"/>
        <v>38.981818181818184</v>
      </c>
      <c r="L12" s="18">
        <f t="shared" si="1"/>
        <v>41.018181818181816</v>
      </c>
      <c r="M12" s="18">
        <f t="shared" si="2"/>
        <v>2.4363636363636365</v>
      </c>
      <c r="R12" s="8" t="s">
        <v>135</v>
      </c>
    </row>
    <row r="13" spans="1:18" ht="13.5" thickBot="1">
      <c r="A13" s="11">
        <v>38524</v>
      </c>
      <c r="B13" s="21" t="s">
        <v>26</v>
      </c>
      <c r="C13" s="2" t="s">
        <v>27</v>
      </c>
      <c r="D13" s="22" t="s">
        <v>29</v>
      </c>
      <c r="E13" s="22" t="s">
        <v>139</v>
      </c>
      <c r="F13" s="2" t="s">
        <v>30</v>
      </c>
      <c r="G13">
        <v>175</v>
      </c>
      <c r="H13" s="2" t="s">
        <v>141</v>
      </c>
      <c r="I13" s="2" t="s">
        <v>142</v>
      </c>
      <c r="J13" s="20">
        <v>119</v>
      </c>
      <c r="K13" s="18">
        <f t="shared" si="0"/>
        <v>25.454545454545453</v>
      </c>
      <c r="L13" s="18">
        <f t="shared" si="1"/>
        <v>54.54545454545455</v>
      </c>
      <c r="M13" s="18">
        <f t="shared" si="2"/>
        <v>1.5909090909090908</v>
      </c>
      <c r="R13" s="31">
        <v>80</v>
      </c>
    </row>
    <row r="14" spans="1:13" ht="12.75">
      <c r="A14" s="11">
        <v>38524</v>
      </c>
      <c r="B14" s="21" t="s">
        <v>29</v>
      </c>
      <c r="C14" s="2" t="s">
        <v>30</v>
      </c>
      <c r="D14" s="22" t="s">
        <v>28</v>
      </c>
      <c r="E14" s="22" t="s">
        <v>139</v>
      </c>
      <c r="F14" s="2" t="s">
        <v>31</v>
      </c>
      <c r="G14">
        <v>177</v>
      </c>
      <c r="H14" s="2" t="s">
        <v>143</v>
      </c>
      <c r="I14" s="2" t="s">
        <v>144</v>
      </c>
      <c r="J14" s="20">
        <v>158</v>
      </c>
      <c r="K14" s="18">
        <f t="shared" si="0"/>
        <v>25.745454545454546</v>
      </c>
      <c r="L14" s="18">
        <f t="shared" si="1"/>
        <v>54.25454545454545</v>
      </c>
      <c r="M14" s="18">
        <f t="shared" si="2"/>
        <v>1.6090909090909091</v>
      </c>
    </row>
    <row r="15" spans="1:17" ht="12.75">
      <c r="A15" s="11">
        <v>38525</v>
      </c>
      <c r="B15" s="21" t="s">
        <v>28</v>
      </c>
      <c r="C15" s="2" t="s">
        <v>31</v>
      </c>
      <c r="D15" s="22" t="s">
        <v>34</v>
      </c>
      <c r="E15" s="22" t="s">
        <v>139</v>
      </c>
      <c r="F15" s="2" t="s">
        <v>35</v>
      </c>
      <c r="G15">
        <v>89</v>
      </c>
      <c r="H15" s="2" t="s">
        <v>146</v>
      </c>
      <c r="I15" s="2" t="s">
        <v>147</v>
      </c>
      <c r="J15" s="20">
        <v>54</v>
      </c>
      <c r="K15" s="18">
        <f t="shared" si="0"/>
        <v>12.945454545454545</v>
      </c>
      <c r="L15" s="18">
        <f t="shared" si="1"/>
        <v>67.05454545454546</v>
      </c>
      <c r="M15" s="18">
        <f t="shared" si="2"/>
        <v>0.8090909090909091</v>
      </c>
      <c r="Q15" t="s">
        <v>145</v>
      </c>
    </row>
    <row r="16" spans="1:17" ht="12.75">
      <c r="A16" s="11">
        <v>38525</v>
      </c>
      <c r="B16" s="21" t="s">
        <v>34</v>
      </c>
      <c r="C16" s="2" t="s">
        <v>35</v>
      </c>
      <c r="D16" s="22" t="s">
        <v>32</v>
      </c>
      <c r="E16" s="22"/>
      <c r="F16" s="2" t="s">
        <v>33</v>
      </c>
      <c r="G16">
        <v>132</v>
      </c>
      <c r="H16" s="2" t="s">
        <v>123</v>
      </c>
      <c r="I16" s="2" t="s">
        <v>124</v>
      </c>
      <c r="J16" s="20">
        <v>134</v>
      </c>
      <c r="K16" s="18">
        <f t="shared" si="0"/>
        <v>19.2</v>
      </c>
      <c r="L16" s="18">
        <f t="shared" si="1"/>
        <v>60.8</v>
      </c>
      <c r="M16" s="18">
        <f t="shared" si="2"/>
        <v>1.2</v>
      </c>
      <c r="Q16" t="s">
        <v>148</v>
      </c>
    </row>
    <row r="17" spans="1:13" ht="12.75">
      <c r="A17" s="11">
        <v>38526</v>
      </c>
      <c r="B17" s="21" t="s">
        <v>32</v>
      </c>
      <c r="C17" s="2" t="s">
        <v>33</v>
      </c>
      <c r="D17" s="22" t="s">
        <v>37</v>
      </c>
      <c r="E17" s="22"/>
      <c r="F17" s="2" t="s">
        <v>38</v>
      </c>
      <c r="G17">
        <v>62</v>
      </c>
      <c r="H17" s="2" t="s">
        <v>123</v>
      </c>
      <c r="I17" s="2" t="s">
        <v>124</v>
      </c>
      <c r="J17" s="20">
        <v>45</v>
      </c>
      <c r="K17" s="18">
        <f t="shared" si="0"/>
        <v>9.018181818181818</v>
      </c>
      <c r="L17" s="18">
        <f t="shared" si="1"/>
        <v>70.98181818181818</v>
      </c>
      <c r="M17" s="18">
        <f t="shared" si="2"/>
        <v>0.5636363636363636</v>
      </c>
    </row>
    <row r="18" spans="1:17" ht="12.75">
      <c r="A18" s="11">
        <v>38526</v>
      </c>
      <c r="B18" s="21" t="s">
        <v>37</v>
      </c>
      <c r="C18" s="2" t="s">
        <v>38</v>
      </c>
      <c r="D18" s="22" t="s">
        <v>36</v>
      </c>
      <c r="E18" s="22" t="s">
        <v>139</v>
      </c>
      <c r="F18" s="2" t="s">
        <v>39</v>
      </c>
      <c r="G18">
        <v>47</v>
      </c>
      <c r="H18" s="2" t="s">
        <v>18</v>
      </c>
      <c r="I18" s="2" t="s">
        <v>18</v>
      </c>
      <c r="J18" s="20" t="s">
        <v>18</v>
      </c>
      <c r="K18" s="18">
        <f t="shared" si="0"/>
        <v>6.836363636363636</v>
      </c>
      <c r="L18" s="18">
        <f t="shared" si="1"/>
        <v>73.16363636363636</v>
      </c>
      <c r="M18" s="18">
        <f t="shared" si="2"/>
        <v>0.42727272727272725</v>
      </c>
      <c r="Q18" t="s">
        <v>149</v>
      </c>
    </row>
    <row r="19" spans="1:17" ht="12.75">
      <c r="A19" s="11">
        <v>38527</v>
      </c>
      <c r="B19" s="21" t="s">
        <v>36</v>
      </c>
      <c r="C19" s="2" t="s">
        <v>39</v>
      </c>
      <c r="D19" s="22" t="s">
        <v>40</v>
      </c>
      <c r="E19" s="22" t="s">
        <v>139</v>
      </c>
      <c r="F19" s="2" t="s">
        <v>41</v>
      </c>
      <c r="G19">
        <v>82</v>
      </c>
      <c r="H19" s="2" t="s">
        <v>150</v>
      </c>
      <c r="I19" s="2" t="s">
        <v>151</v>
      </c>
      <c r="J19" s="20">
        <v>14</v>
      </c>
      <c r="K19" s="18">
        <f t="shared" si="0"/>
        <v>11.927272727272728</v>
      </c>
      <c r="L19" s="18">
        <f t="shared" si="1"/>
        <v>68.07272727272728</v>
      </c>
      <c r="M19" s="18">
        <f t="shared" si="2"/>
        <v>0.7454545454545455</v>
      </c>
      <c r="Q19" t="s">
        <v>152</v>
      </c>
    </row>
    <row r="20" spans="1:17" ht="12.75">
      <c r="A20" s="11">
        <v>38528</v>
      </c>
      <c r="B20" s="21" t="s">
        <v>40</v>
      </c>
      <c r="C20" s="2" t="s">
        <v>41</v>
      </c>
      <c r="D20" s="22" t="s">
        <v>40</v>
      </c>
      <c r="E20" s="22" t="s">
        <v>139</v>
      </c>
      <c r="F20" s="2" t="s">
        <v>41</v>
      </c>
      <c r="G20">
        <v>181</v>
      </c>
      <c r="H20" s="2" t="s">
        <v>154</v>
      </c>
      <c r="I20" s="2" t="s">
        <v>155</v>
      </c>
      <c r="J20" s="20">
        <v>22</v>
      </c>
      <c r="K20" s="18">
        <f>IF(G20="","",(G20/CruiseTed)*GalHrTed)</f>
        <v>26.327272727272728</v>
      </c>
      <c r="L20" s="18">
        <f t="shared" si="1"/>
        <v>53.67272727272727</v>
      </c>
      <c r="M20" s="18">
        <f>IF(G20="","",G20/CruiseTed)</f>
        <v>1.6454545454545455</v>
      </c>
      <c r="Q20" t="s">
        <v>153</v>
      </c>
    </row>
    <row r="21" spans="1:17" ht="12.75">
      <c r="A21" s="11">
        <v>38529</v>
      </c>
      <c r="B21" s="21" t="s">
        <v>40</v>
      </c>
      <c r="C21" s="2" t="s">
        <v>41</v>
      </c>
      <c r="D21" s="22" t="s">
        <v>217</v>
      </c>
      <c r="E21" s="22"/>
      <c r="F21" s="2" t="s">
        <v>218</v>
      </c>
      <c r="G21">
        <v>159</v>
      </c>
      <c r="H21" s="2" t="s">
        <v>219</v>
      </c>
      <c r="I21" s="2" t="s">
        <v>220</v>
      </c>
      <c r="J21" s="20">
        <v>23</v>
      </c>
      <c r="K21" s="18">
        <f t="shared" si="0"/>
        <v>23.12727272727273</v>
      </c>
      <c r="L21" s="18">
        <f t="shared" si="1"/>
        <v>56.872727272727275</v>
      </c>
      <c r="M21" s="18">
        <f t="shared" si="2"/>
        <v>1.4454545454545455</v>
      </c>
      <c r="Q21" t="s">
        <v>156</v>
      </c>
    </row>
    <row r="22" spans="1:17" ht="12.75">
      <c r="A22" s="11">
        <v>38530</v>
      </c>
      <c r="B22" s="21" t="s">
        <v>217</v>
      </c>
      <c r="C22" s="2" t="s">
        <v>218</v>
      </c>
      <c r="D22" s="22" t="s">
        <v>42</v>
      </c>
      <c r="E22" s="22" t="s">
        <v>139</v>
      </c>
      <c r="F22" s="2" t="s">
        <v>43</v>
      </c>
      <c r="G22">
        <v>15</v>
      </c>
      <c r="H22" s="2" t="s">
        <v>18</v>
      </c>
      <c r="I22" s="2" t="s">
        <v>18</v>
      </c>
      <c r="J22" s="20" t="s">
        <v>18</v>
      </c>
      <c r="K22" s="18">
        <f t="shared" si="0"/>
        <v>2.1818181818181817</v>
      </c>
      <c r="L22" s="18">
        <f t="shared" si="1"/>
        <v>77.81818181818181</v>
      </c>
      <c r="M22" s="18">
        <f t="shared" si="2"/>
        <v>0.13636363636363635</v>
      </c>
      <c r="Q22" t="s">
        <v>157</v>
      </c>
    </row>
    <row r="23" spans="1:17" ht="12.75">
      <c r="A23" s="11">
        <v>38531</v>
      </c>
      <c r="B23" s="21" t="s">
        <v>42</v>
      </c>
      <c r="C23" s="2" t="s">
        <v>43</v>
      </c>
      <c r="D23" s="22" t="s">
        <v>44</v>
      </c>
      <c r="E23" s="22"/>
      <c r="F23" s="2" t="s">
        <v>45</v>
      </c>
      <c r="G23">
        <v>147</v>
      </c>
      <c r="H23" s="2" t="s">
        <v>158</v>
      </c>
      <c r="I23" s="2" t="s">
        <v>160</v>
      </c>
      <c r="J23" s="20">
        <v>111</v>
      </c>
      <c r="K23" s="18">
        <f t="shared" si="0"/>
        <v>21.381818181818183</v>
      </c>
      <c r="L23" s="18">
        <f t="shared" si="1"/>
        <v>58.61818181818182</v>
      </c>
      <c r="M23" s="18">
        <f t="shared" si="2"/>
        <v>1.3363636363636364</v>
      </c>
      <c r="Q23" t="s">
        <v>159</v>
      </c>
    </row>
    <row r="24" spans="1:17" ht="12.75">
      <c r="A24" s="11">
        <v>38532</v>
      </c>
      <c r="B24" s="21" t="s">
        <v>44</v>
      </c>
      <c r="C24" s="2" t="s">
        <v>45</v>
      </c>
      <c r="D24" s="22" t="s">
        <v>221</v>
      </c>
      <c r="E24" s="22" t="s">
        <v>139</v>
      </c>
      <c r="F24" s="2" t="s">
        <v>222</v>
      </c>
      <c r="G24">
        <v>105</v>
      </c>
      <c r="H24" s="2" t="s">
        <v>18</v>
      </c>
      <c r="I24" s="2" t="s">
        <v>18</v>
      </c>
      <c r="J24" s="20" t="s">
        <v>18</v>
      </c>
      <c r="K24" s="18">
        <f t="shared" si="0"/>
        <v>15.272727272727273</v>
      </c>
      <c r="L24" s="18">
        <f t="shared" si="1"/>
        <v>64.72727272727272</v>
      </c>
      <c r="M24" s="18">
        <f t="shared" si="2"/>
        <v>0.9545454545454546</v>
      </c>
      <c r="Q24" t="s">
        <v>161</v>
      </c>
    </row>
    <row r="25" spans="1:17" ht="12.75">
      <c r="A25" s="11">
        <v>38532</v>
      </c>
      <c r="B25" s="21" t="s">
        <v>221</v>
      </c>
      <c r="C25" s="2" t="s">
        <v>222</v>
      </c>
      <c r="D25" s="22" t="s">
        <v>166</v>
      </c>
      <c r="E25" s="22" t="s">
        <v>139</v>
      </c>
      <c r="F25" s="2" t="s">
        <v>167</v>
      </c>
      <c r="G25">
        <v>177</v>
      </c>
      <c r="H25" s="2" t="s">
        <v>162</v>
      </c>
      <c r="I25" s="2" t="s">
        <v>163</v>
      </c>
      <c r="J25" s="20">
        <v>62</v>
      </c>
      <c r="K25" s="18">
        <f t="shared" si="0"/>
        <v>25.745454545454546</v>
      </c>
      <c r="L25" s="18">
        <f t="shared" si="1"/>
        <v>54.25454545454545</v>
      </c>
      <c r="M25" s="18">
        <f t="shared" si="2"/>
        <v>1.6090909090909091</v>
      </c>
      <c r="Q25" t="s">
        <v>46</v>
      </c>
    </row>
    <row r="26" spans="1:17" ht="12.75">
      <c r="A26" s="11">
        <v>38532</v>
      </c>
      <c r="B26" s="21" t="s">
        <v>166</v>
      </c>
      <c r="C26" s="2" t="s">
        <v>167</v>
      </c>
      <c r="D26" s="22" t="s">
        <v>233</v>
      </c>
      <c r="E26" s="22"/>
      <c r="F26" s="2" t="s">
        <v>234</v>
      </c>
      <c r="G26">
        <v>43</v>
      </c>
      <c r="H26" s="2" t="s">
        <v>18</v>
      </c>
      <c r="I26" s="2" t="s">
        <v>18</v>
      </c>
      <c r="J26" s="20" t="s">
        <v>18</v>
      </c>
      <c r="K26" s="18">
        <f t="shared" si="0"/>
        <v>6.254545454545455</v>
      </c>
      <c r="L26" s="18">
        <f t="shared" si="1"/>
        <v>73.74545454545455</v>
      </c>
      <c r="M26" s="18">
        <f t="shared" si="2"/>
        <v>0.39090909090909093</v>
      </c>
      <c r="Q26" t="s">
        <v>235</v>
      </c>
    </row>
    <row r="27" spans="1:13" ht="12.75">
      <c r="A27" s="11">
        <v>38533</v>
      </c>
      <c r="B27" s="21" t="s">
        <v>233</v>
      </c>
      <c r="C27" s="2" t="s">
        <v>234</v>
      </c>
      <c r="D27" s="22" t="s">
        <v>47</v>
      </c>
      <c r="E27" s="22" t="s">
        <v>139</v>
      </c>
      <c r="F27" s="2" t="s">
        <v>48</v>
      </c>
      <c r="G27">
        <v>89</v>
      </c>
      <c r="H27" s="2" t="s">
        <v>236</v>
      </c>
      <c r="I27" s="2" t="s">
        <v>237</v>
      </c>
      <c r="J27" s="20">
        <v>47</v>
      </c>
      <c r="K27" s="18">
        <f t="shared" si="0"/>
        <v>12.945454545454545</v>
      </c>
      <c r="L27" s="18">
        <f t="shared" si="1"/>
        <v>67.05454545454546</v>
      </c>
      <c r="M27" s="18">
        <f t="shared" si="2"/>
        <v>0.8090909090909091</v>
      </c>
    </row>
    <row r="28" spans="1:17" ht="12.75">
      <c r="A28" s="11">
        <v>38534</v>
      </c>
      <c r="B28" s="21" t="s">
        <v>47</v>
      </c>
      <c r="C28" s="2" t="s">
        <v>48</v>
      </c>
      <c r="D28" s="22" t="s">
        <v>49</v>
      </c>
      <c r="E28" s="22" t="s">
        <v>139</v>
      </c>
      <c r="F28" s="2" t="s">
        <v>81</v>
      </c>
      <c r="G28">
        <v>145</v>
      </c>
      <c r="H28" s="2" t="s">
        <v>164</v>
      </c>
      <c r="I28" s="2" t="s">
        <v>165</v>
      </c>
      <c r="J28" s="20">
        <v>53</v>
      </c>
      <c r="K28" s="18">
        <f t="shared" si="0"/>
        <v>21.09090909090909</v>
      </c>
      <c r="L28" s="18">
        <f t="shared" si="1"/>
        <v>58.90909090909091</v>
      </c>
      <c r="M28" s="18">
        <f t="shared" si="2"/>
        <v>1.3181818181818181</v>
      </c>
      <c r="Q28" t="s">
        <v>82</v>
      </c>
    </row>
    <row r="29" spans="1:17" ht="12.75">
      <c r="A29" s="11">
        <v>38539</v>
      </c>
      <c r="B29" s="21" t="s">
        <v>49</v>
      </c>
      <c r="C29" s="2" t="s">
        <v>81</v>
      </c>
      <c r="D29" s="22" t="s">
        <v>225</v>
      </c>
      <c r="E29" s="22" t="s">
        <v>139</v>
      </c>
      <c r="F29" s="2" t="s">
        <v>226</v>
      </c>
      <c r="G29">
        <v>294</v>
      </c>
      <c r="H29" s="2" t="s">
        <v>227</v>
      </c>
      <c r="I29" s="2" t="s">
        <v>228</v>
      </c>
      <c r="J29" s="20">
        <v>209</v>
      </c>
      <c r="K29" s="18">
        <f t="shared" si="0"/>
        <v>42.763636363636365</v>
      </c>
      <c r="L29" s="18">
        <f t="shared" si="1"/>
        <v>37.236363636363635</v>
      </c>
      <c r="M29" s="18">
        <f t="shared" si="2"/>
        <v>2.672727272727273</v>
      </c>
      <c r="Q29" t="s">
        <v>84</v>
      </c>
    </row>
    <row r="30" spans="1:17" ht="12.75">
      <c r="A30" s="11">
        <v>38540</v>
      </c>
      <c r="B30" s="21" t="s">
        <v>225</v>
      </c>
      <c r="C30" s="2" t="s">
        <v>226</v>
      </c>
      <c r="D30" s="22" t="s">
        <v>51</v>
      </c>
      <c r="E30" s="22"/>
      <c r="F30" s="2" t="s">
        <v>85</v>
      </c>
      <c r="G30">
        <v>131</v>
      </c>
      <c r="H30" s="2" t="s">
        <v>168</v>
      </c>
      <c r="I30" s="2" t="s">
        <v>169</v>
      </c>
      <c r="J30" s="20">
        <v>67</v>
      </c>
      <c r="K30" s="18">
        <f t="shared" si="0"/>
        <v>19.054545454545455</v>
      </c>
      <c r="L30" s="18">
        <f t="shared" si="1"/>
        <v>60.945454545454545</v>
      </c>
      <c r="M30" s="18">
        <f t="shared" si="2"/>
        <v>1.190909090909091</v>
      </c>
      <c r="Q30" t="s">
        <v>52</v>
      </c>
    </row>
    <row r="31" spans="1:17" ht="12.75">
      <c r="A31" s="11">
        <v>38542</v>
      </c>
      <c r="B31" s="21" t="s">
        <v>51</v>
      </c>
      <c r="C31" s="2" t="s">
        <v>85</v>
      </c>
      <c r="D31" s="22" t="s">
        <v>50</v>
      </c>
      <c r="E31" s="22" t="s">
        <v>139</v>
      </c>
      <c r="F31" s="2" t="s">
        <v>83</v>
      </c>
      <c r="G31">
        <v>131</v>
      </c>
      <c r="H31" s="2" t="s">
        <v>170</v>
      </c>
      <c r="I31" s="2" t="s">
        <v>171</v>
      </c>
      <c r="J31" s="20">
        <v>57</v>
      </c>
      <c r="K31" s="18">
        <f t="shared" si="0"/>
        <v>19.054545454545455</v>
      </c>
      <c r="L31" s="18">
        <f>+L30-K31</f>
        <v>41.89090909090909</v>
      </c>
      <c r="M31" s="18">
        <f t="shared" si="2"/>
        <v>1.190909090909091</v>
      </c>
      <c r="Q31" t="s">
        <v>174</v>
      </c>
    </row>
    <row r="32" spans="1:17" ht="12.75">
      <c r="A32" s="11">
        <v>38543</v>
      </c>
      <c r="B32" s="21" t="s">
        <v>50</v>
      </c>
      <c r="C32" s="2" t="s">
        <v>83</v>
      </c>
      <c r="D32" s="22" t="s">
        <v>53</v>
      </c>
      <c r="E32" s="22"/>
      <c r="F32" s="2" t="s">
        <v>86</v>
      </c>
      <c r="G32">
        <v>45</v>
      </c>
      <c r="H32" s="2" t="s">
        <v>172</v>
      </c>
      <c r="I32" s="2" t="s">
        <v>173</v>
      </c>
      <c r="J32" s="20">
        <v>48</v>
      </c>
      <c r="K32" s="18">
        <f t="shared" si="0"/>
        <v>6.545454545454546</v>
      </c>
      <c r="L32" s="18">
        <f t="shared" si="1"/>
        <v>73.45454545454545</v>
      </c>
      <c r="M32" s="18">
        <f t="shared" si="2"/>
        <v>0.4090909090909091</v>
      </c>
      <c r="Q32" t="s">
        <v>56</v>
      </c>
    </row>
    <row r="33" spans="1:17" ht="12.75">
      <c r="A33" s="11">
        <v>38544</v>
      </c>
      <c r="B33" s="21" t="s">
        <v>53</v>
      </c>
      <c r="C33" s="2" t="s">
        <v>86</v>
      </c>
      <c r="D33" s="22" t="s">
        <v>229</v>
      </c>
      <c r="E33" s="22" t="s">
        <v>139</v>
      </c>
      <c r="F33" s="2" t="s">
        <v>230</v>
      </c>
      <c r="G33">
        <v>170</v>
      </c>
      <c r="H33" s="2" t="s">
        <v>54</v>
      </c>
      <c r="I33" s="2" t="s">
        <v>87</v>
      </c>
      <c r="J33" s="20">
        <v>136</v>
      </c>
      <c r="K33" s="18">
        <f t="shared" si="0"/>
        <v>24.727272727272727</v>
      </c>
      <c r="L33" s="18">
        <f>+L32-K33</f>
        <v>48.72727272727273</v>
      </c>
      <c r="M33" s="18">
        <f t="shared" si="2"/>
        <v>1.5454545454545454</v>
      </c>
      <c r="Q33" t="s">
        <v>55</v>
      </c>
    </row>
    <row r="34" spans="1:17" ht="12.75">
      <c r="A34" s="11">
        <v>38545</v>
      </c>
      <c r="B34" s="21" t="s">
        <v>229</v>
      </c>
      <c r="C34" s="2" t="s">
        <v>230</v>
      </c>
      <c r="D34" s="22" t="s">
        <v>57</v>
      </c>
      <c r="E34" s="22" t="s">
        <v>139</v>
      </c>
      <c r="F34" s="2" t="s">
        <v>88</v>
      </c>
      <c r="G34">
        <v>165</v>
      </c>
      <c r="H34" s="2" t="s">
        <v>231</v>
      </c>
      <c r="I34" s="2" t="s">
        <v>232</v>
      </c>
      <c r="J34" s="20">
        <v>90</v>
      </c>
      <c r="K34" s="18">
        <f t="shared" si="0"/>
        <v>24</v>
      </c>
      <c r="L34" s="18">
        <f t="shared" si="1"/>
        <v>56</v>
      </c>
      <c r="M34" s="18">
        <f t="shared" si="2"/>
        <v>1.5</v>
      </c>
      <c r="Q34" t="s">
        <v>61</v>
      </c>
    </row>
    <row r="35" spans="1:17" ht="12.75">
      <c r="A35" s="11">
        <v>38545</v>
      </c>
      <c r="B35" s="21" t="s">
        <v>57</v>
      </c>
      <c r="C35" s="2" t="s">
        <v>88</v>
      </c>
      <c r="D35" s="22" t="s">
        <v>58</v>
      </c>
      <c r="E35" s="22"/>
      <c r="F35" s="2" t="s">
        <v>89</v>
      </c>
      <c r="G35">
        <v>32</v>
      </c>
      <c r="H35" s="2" t="s">
        <v>175</v>
      </c>
      <c r="I35" s="2" t="s">
        <v>176</v>
      </c>
      <c r="J35" s="20">
        <v>60</v>
      </c>
      <c r="K35" s="18">
        <f t="shared" si="0"/>
        <v>4.654545454545454</v>
      </c>
      <c r="L35" s="18">
        <f t="shared" si="1"/>
        <v>75.34545454545454</v>
      </c>
      <c r="M35" s="18">
        <f t="shared" si="2"/>
        <v>0.2909090909090909</v>
      </c>
      <c r="Q35" t="s">
        <v>95</v>
      </c>
    </row>
    <row r="36" spans="1:17" ht="12.75">
      <c r="A36" s="11">
        <v>38545</v>
      </c>
      <c r="B36" s="21" t="s">
        <v>58</v>
      </c>
      <c r="C36" s="2" t="s">
        <v>89</v>
      </c>
      <c r="D36" s="22" t="s">
        <v>59</v>
      </c>
      <c r="E36" s="22"/>
      <c r="F36" s="2" t="s">
        <v>90</v>
      </c>
      <c r="G36">
        <v>112</v>
      </c>
      <c r="H36" s="2" t="s">
        <v>177</v>
      </c>
      <c r="I36" s="2" t="s">
        <v>178</v>
      </c>
      <c r="J36" s="20">
        <v>45</v>
      </c>
      <c r="K36" s="18">
        <f t="shared" si="0"/>
        <v>16.29090909090909</v>
      </c>
      <c r="L36" s="18">
        <f>+L35-K36</f>
        <v>59.054545454545455</v>
      </c>
      <c r="M36" s="18">
        <f t="shared" si="2"/>
        <v>1.018181818181818</v>
      </c>
      <c r="Q36" t="s">
        <v>60</v>
      </c>
    </row>
    <row r="37" spans="1:17" ht="12.75">
      <c r="A37" s="11">
        <v>38546</v>
      </c>
      <c r="B37" s="21" t="s">
        <v>59</v>
      </c>
      <c r="C37" s="2" t="s">
        <v>90</v>
      </c>
      <c r="D37" s="22" t="s">
        <v>62</v>
      </c>
      <c r="E37" s="22"/>
      <c r="F37" s="2" t="s">
        <v>91</v>
      </c>
      <c r="G37">
        <v>20</v>
      </c>
      <c r="H37" s="2" t="s">
        <v>18</v>
      </c>
      <c r="I37" s="2" t="s">
        <v>18</v>
      </c>
      <c r="J37" s="20" t="s">
        <v>18</v>
      </c>
      <c r="K37" s="18">
        <f t="shared" si="0"/>
        <v>2.909090909090909</v>
      </c>
      <c r="L37" s="18">
        <f>+L36-K37</f>
        <v>56.14545454545455</v>
      </c>
      <c r="M37" s="18">
        <f t="shared" si="2"/>
        <v>0.18181818181818182</v>
      </c>
      <c r="Q37" t="s">
        <v>64</v>
      </c>
    </row>
    <row r="38" spans="1:17" ht="12.75">
      <c r="A38" s="11">
        <v>38546</v>
      </c>
      <c r="B38" s="21" t="s">
        <v>62</v>
      </c>
      <c r="C38" s="2" t="s">
        <v>91</v>
      </c>
      <c r="D38" s="22" t="s">
        <v>92</v>
      </c>
      <c r="E38" s="22"/>
      <c r="F38" s="2" t="s">
        <v>93</v>
      </c>
      <c r="G38">
        <v>50</v>
      </c>
      <c r="H38" s="2" t="s">
        <v>18</v>
      </c>
      <c r="I38" s="2" t="s">
        <v>18</v>
      </c>
      <c r="J38" s="20" t="s">
        <v>18</v>
      </c>
      <c r="K38" s="18">
        <f t="shared" si="0"/>
        <v>7.2727272727272725</v>
      </c>
      <c r="L38" s="18">
        <f>+L37-K38</f>
        <v>48.872727272727275</v>
      </c>
      <c r="M38" s="18">
        <f t="shared" si="2"/>
        <v>0.45454545454545453</v>
      </c>
      <c r="Q38" t="s">
        <v>65</v>
      </c>
    </row>
    <row r="39" spans="1:17" ht="12.75">
      <c r="A39" s="11">
        <v>38548</v>
      </c>
      <c r="B39" s="21" t="s">
        <v>92</v>
      </c>
      <c r="C39" s="2" t="s">
        <v>93</v>
      </c>
      <c r="D39" s="22" t="s">
        <v>63</v>
      </c>
      <c r="E39" s="22" t="s">
        <v>139</v>
      </c>
      <c r="F39" s="2" t="s">
        <v>94</v>
      </c>
      <c r="G39">
        <v>30</v>
      </c>
      <c r="H39" s="2" t="s">
        <v>18</v>
      </c>
      <c r="I39" s="2" t="s">
        <v>18</v>
      </c>
      <c r="J39" s="20" t="s">
        <v>18</v>
      </c>
      <c r="K39" s="18">
        <f t="shared" si="0"/>
        <v>4.363636363636363</v>
      </c>
      <c r="L39" s="18">
        <f>+L38-K39</f>
        <v>44.509090909090915</v>
      </c>
      <c r="M39" s="18">
        <f t="shared" si="2"/>
        <v>0.2727272727272727</v>
      </c>
      <c r="Q39" t="s">
        <v>97</v>
      </c>
    </row>
    <row r="40" spans="1:17" ht="12.75">
      <c r="A40" s="11">
        <v>38549</v>
      </c>
      <c r="B40" s="21" t="s">
        <v>63</v>
      </c>
      <c r="C40" s="2" t="s">
        <v>94</v>
      </c>
      <c r="D40" s="22" t="s">
        <v>117</v>
      </c>
      <c r="E40" s="22" t="s">
        <v>139</v>
      </c>
      <c r="F40" s="2" t="s">
        <v>118</v>
      </c>
      <c r="G40">
        <v>184</v>
      </c>
      <c r="H40" s="2" t="s">
        <v>179</v>
      </c>
      <c r="I40" s="2" t="s">
        <v>180</v>
      </c>
      <c r="J40">
        <v>139</v>
      </c>
      <c r="K40" s="18">
        <f t="shared" si="0"/>
        <v>26.763636363636362</v>
      </c>
      <c r="L40" s="18">
        <f t="shared" si="1"/>
        <v>53.236363636363635</v>
      </c>
      <c r="M40" s="18">
        <f t="shared" si="2"/>
        <v>1.6727272727272726</v>
      </c>
      <c r="Q40" t="s">
        <v>181</v>
      </c>
    </row>
    <row r="41" spans="1:17" ht="12.75">
      <c r="A41" s="11">
        <v>38549</v>
      </c>
      <c r="B41" s="21" t="s">
        <v>117</v>
      </c>
      <c r="C41" s="2" t="s">
        <v>118</v>
      </c>
      <c r="D41" s="22" t="s">
        <v>66</v>
      </c>
      <c r="E41" s="22" t="s">
        <v>139</v>
      </c>
      <c r="F41" s="2" t="s">
        <v>96</v>
      </c>
      <c r="G41">
        <v>289</v>
      </c>
      <c r="H41" s="2" t="s">
        <v>119</v>
      </c>
      <c r="I41" s="2" t="s">
        <v>120</v>
      </c>
      <c r="J41">
        <v>59</v>
      </c>
      <c r="K41" s="18">
        <f t="shared" si="0"/>
        <v>42.03636363636364</v>
      </c>
      <c r="L41" s="18">
        <f t="shared" si="1"/>
        <v>37.96363636363636</v>
      </c>
      <c r="M41" s="18">
        <f t="shared" si="2"/>
        <v>2.6272727272727274</v>
      </c>
      <c r="Q41" t="s">
        <v>122</v>
      </c>
    </row>
    <row r="42" spans="1:17" ht="12.75">
      <c r="A42" s="11">
        <v>38550</v>
      </c>
      <c r="B42" s="21" t="s">
        <v>66</v>
      </c>
      <c r="C42" s="2" t="s">
        <v>96</v>
      </c>
      <c r="D42" s="22" t="s">
        <v>67</v>
      </c>
      <c r="E42" s="22"/>
      <c r="F42" s="2" t="s">
        <v>98</v>
      </c>
      <c r="G42">
        <v>227</v>
      </c>
      <c r="H42" s="2" t="s">
        <v>182</v>
      </c>
      <c r="I42" s="2" t="s">
        <v>183</v>
      </c>
      <c r="J42">
        <v>148</v>
      </c>
      <c r="K42" s="18">
        <f t="shared" si="0"/>
        <v>33.018181818181816</v>
      </c>
      <c r="L42" s="18">
        <f t="shared" si="1"/>
        <v>46.981818181818184</v>
      </c>
      <c r="M42" s="18">
        <f t="shared" si="2"/>
        <v>2.0636363636363635</v>
      </c>
      <c r="Q42" t="s">
        <v>68</v>
      </c>
    </row>
    <row r="43" spans="1:17" ht="12.75">
      <c r="A43" s="11">
        <v>38551</v>
      </c>
      <c r="B43" s="21" t="s">
        <v>67</v>
      </c>
      <c r="C43" s="2" t="s">
        <v>98</v>
      </c>
      <c r="D43" s="22" t="s">
        <v>69</v>
      </c>
      <c r="E43" s="22" t="s">
        <v>139</v>
      </c>
      <c r="F43" s="2" t="s">
        <v>99</v>
      </c>
      <c r="G43">
        <v>73</v>
      </c>
      <c r="H43" s="2" t="s">
        <v>184</v>
      </c>
      <c r="I43" s="2" t="s">
        <v>185</v>
      </c>
      <c r="J43">
        <v>73</v>
      </c>
      <c r="K43" s="18">
        <f t="shared" si="0"/>
        <v>10.618181818181819</v>
      </c>
      <c r="L43" s="18">
        <f>+TotalFuelTed-K43</f>
        <v>69.38181818181818</v>
      </c>
      <c r="M43" s="18">
        <f t="shared" si="2"/>
        <v>0.6636363636363637</v>
      </c>
      <c r="Q43" t="s">
        <v>101</v>
      </c>
    </row>
    <row r="44" spans="1:17" ht="12.75">
      <c r="A44" s="11">
        <v>38551</v>
      </c>
      <c r="B44" s="21" t="s">
        <v>69</v>
      </c>
      <c r="C44" s="2" t="s">
        <v>99</v>
      </c>
      <c r="D44" s="22" t="s">
        <v>70</v>
      </c>
      <c r="E44" s="22"/>
      <c r="F44" s="2" t="s">
        <v>100</v>
      </c>
      <c r="G44">
        <v>15</v>
      </c>
      <c r="H44" s="2" t="s">
        <v>18</v>
      </c>
      <c r="I44" s="2" t="s">
        <v>18</v>
      </c>
      <c r="J44" s="20" t="s">
        <v>18</v>
      </c>
      <c r="K44" s="18">
        <f t="shared" si="0"/>
        <v>2.1818181818181817</v>
      </c>
      <c r="L44" s="18">
        <f>+L43-K44</f>
        <v>67.19999999999999</v>
      </c>
      <c r="M44" s="18">
        <f t="shared" si="2"/>
        <v>0.13636363636363635</v>
      </c>
      <c r="Q44" t="s">
        <v>72</v>
      </c>
    </row>
    <row r="45" spans="1:13" ht="12.75">
      <c r="A45" s="11">
        <v>38551</v>
      </c>
      <c r="B45" s="21" t="s">
        <v>70</v>
      </c>
      <c r="C45" s="2" t="s">
        <v>100</v>
      </c>
      <c r="D45" s="22" t="s">
        <v>71</v>
      </c>
      <c r="E45" s="22" t="s">
        <v>139</v>
      </c>
      <c r="F45" s="2" t="s">
        <v>102</v>
      </c>
      <c r="G45">
        <v>180</v>
      </c>
      <c r="H45" s="2" t="s">
        <v>186</v>
      </c>
      <c r="I45" s="2" t="s">
        <v>187</v>
      </c>
      <c r="J45">
        <v>123</v>
      </c>
      <c r="K45" s="18">
        <f t="shared" si="0"/>
        <v>26.181818181818183</v>
      </c>
      <c r="L45" s="18">
        <f>+L44-K45</f>
        <v>41.0181818181818</v>
      </c>
      <c r="M45" s="18">
        <f t="shared" si="2"/>
        <v>1.6363636363636365</v>
      </c>
    </row>
    <row r="46" spans="1:17" ht="12.75">
      <c r="A46" s="11">
        <v>38552</v>
      </c>
      <c r="B46" s="21" t="s">
        <v>71</v>
      </c>
      <c r="C46" s="2" t="s">
        <v>102</v>
      </c>
      <c r="D46" s="22" t="s">
        <v>73</v>
      </c>
      <c r="E46" s="22" t="s">
        <v>139</v>
      </c>
      <c r="F46" s="2" t="s">
        <v>103</v>
      </c>
      <c r="G46">
        <v>109</v>
      </c>
      <c r="H46" s="2" t="s">
        <v>190</v>
      </c>
      <c r="I46" s="2" t="s">
        <v>191</v>
      </c>
      <c r="J46">
        <v>49</v>
      </c>
      <c r="K46" s="18">
        <f t="shared" si="0"/>
        <v>15.854545454545455</v>
      </c>
      <c r="L46" s="18">
        <f t="shared" si="1"/>
        <v>64.14545454545454</v>
      </c>
      <c r="M46" s="18">
        <f t="shared" si="2"/>
        <v>0.990909090909091</v>
      </c>
      <c r="Q46" t="s">
        <v>104</v>
      </c>
    </row>
    <row r="47" spans="1:13" ht="12.75">
      <c r="A47" s="11">
        <v>38552</v>
      </c>
      <c r="B47" s="21" t="s">
        <v>73</v>
      </c>
      <c r="C47" s="2" t="s">
        <v>103</v>
      </c>
      <c r="D47" s="22" t="s">
        <v>74</v>
      </c>
      <c r="E47" s="22" t="s">
        <v>139</v>
      </c>
      <c r="F47" s="2" t="s">
        <v>105</v>
      </c>
      <c r="G47">
        <v>73</v>
      </c>
      <c r="H47" s="2" t="s">
        <v>188</v>
      </c>
      <c r="I47" s="2" t="s">
        <v>189</v>
      </c>
      <c r="J47">
        <v>42</v>
      </c>
      <c r="K47" s="18">
        <f t="shared" si="0"/>
        <v>10.618181818181819</v>
      </c>
      <c r="L47" s="18">
        <f t="shared" si="1"/>
        <v>69.38181818181818</v>
      </c>
      <c r="M47" s="18">
        <f t="shared" si="2"/>
        <v>0.6636363636363637</v>
      </c>
    </row>
    <row r="48" spans="1:17" ht="12.75">
      <c r="A48" s="11">
        <v>38552</v>
      </c>
      <c r="B48" s="21" t="s">
        <v>74</v>
      </c>
      <c r="C48" s="2" t="s">
        <v>105</v>
      </c>
      <c r="D48" s="22" t="s">
        <v>75</v>
      </c>
      <c r="E48" s="22"/>
      <c r="F48" s="2" t="s">
        <v>106</v>
      </c>
      <c r="G48">
        <v>160</v>
      </c>
      <c r="H48" s="2" t="s">
        <v>192</v>
      </c>
      <c r="I48" s="2" t="s">
        <v>193</v>
      </c>
      <c r="J48">
        <v>109</v>
      </c>
      <c r="K48" s="18">
        <f t="shared" si="0"/>
        <v>23.272727272727273</v>
      </c>
      <c r="L48" s="18">
        <f t="shared" si="1"/>
        <v>56.72727272727273</v>
      </c>
      <c r="M48" s="18">
        <f t="shared" si="2"/>
        <v>1.4545454545454546</v>
      </c>
      <c r="Q48" t="s">
        <v>76</v>
      </c>
    </row>
    <row r="49" spans="1:13" ht="12.75">
      <c r="A49" s="11">
        <v>38552</v>
      </c>
      <c r="B49" s="21" t="s">
        <v>121</v>
      </c>
      <c r="C49" s="2" t="s">
        <v>106</v>
      </c>
      <c r="D49" s="22" t="s">
        <v>77</v>
      </c>
      <c r="E49" s="22"/>
      <c r="F49" s="2" t="s">
        <v>107</v>
      </c>
      <c r="G49">
        <v>28</v>
      </c>
      <c r="H49" s="2" t="s">
        <v>18</v>
      </c>
      <c r="I49" s="2" t="s">
        <v>18</v>
      </c>
      <c r="J49" s="20" t="s">
        <v>18</v>
      </c>
      <c r="K49" s="18">
        <f t="shared" si="0"/>
        <v>4.072727272727272</v>
      </c>
      <c r="L49" s="18">
        <f>+L48-K49</f>
        <v>52.654545454545456</v>
      </c>
      <c r="M49" s="18">
        <f t="shared" si="2"/>
        <v>0.2545454545454545</v>
      </c>
    </row>
    <row r="50" spans="1:13" ht="12.75">
      <c r="A50" s="11">
        <v>38552</v>
      </c>
      <c r="B50" s="21" t="s">
        <v>77</v>
      </c>
      <c r="C50" s="2" t="s">
        <v>107</v>
      </c>
      <c r="D50" s="22" t="s">
        <v>78</v>
      </c>
      <c r="E50" s="22"/>
      <c r="F50" s="2" t="s">
        <v>108</v>
      </c>
      <c r="G50">
        <v>35</v>
      </c>
      <c r="H50" s="2" t="s">
        <v>18</v>
      </c>
      <c r="I50" s="2" t="s">
        <v>18</v>
      </c>
      <c r="J50" s="20" t="s">
        <v>18</v>
      </c>
      <c r="K50" s="18">
        <f t="shared" si="0"/>
        <v>5.090909090909091</v>
      </c>
      <c r="L50" s="18">
        <f>+L49-K50</f>
        <v>47.56363636363636</v>
      </c>
      <c r="M50" s="18">
        <f t="shared" si="2"/>
        <v>0.3181818181818182</v>
      </c>
    </row>
    <row r="51" spans="1:13" ht="12.75">
      <c r="A51" s="11">
        <v>38553</v>
      </c>
      <c r="B51" s="21" t="s">
        <v>78</v>
      </c>
      <c r="C51" s="2" t="s">
        <v>108</v>
      </c>
      <c r="D51" s="22" t="s">
        <v>79</v>
      </c>
      <c r="E51" s="22" t="s">
        <v>139</v>
      </c>
      <c r="F51" s="2" t="s">
        <v>109</v>
      </c>
      <c r="G51">
        <v>73</v>
      </c>
      <c r="H51" s="2" t="s">
        <v>18</v>
      </c>
      <c r="I51" s="2" t="s">
        <v>18</v>
      </c>
      <c r="J51" s="20" t="s">
        <v>18</v>
      </c>
      <c r="K51" s="18">
        <f t="shared" si="0"/>
        <v>10.618181818181819</v>
      </c>
      <c r="L51" s="18">
        <f>+L50-K51</f>
        <v>36.945454545454545</v>
      </c>
      <c r="M51" s="18">
        <f t="shared" si="2"/>
        <v>0.6636363636363637</v>
      </c>
    </row>
    <row r="52" spans="1:13" ht="12.75">
      <c r="A52" s="11">
        <v>38553</v>
      </c>
      <c r="B52" s="21" t="s">
        <v>79</v>
      </c>
      <c r="C52" s="2" t="s">
        <v>109</v>
      </c>
      <c r="D52" s="22" t="s">
        <v>80</v>
      </c>
      <c r="E52" s="22" t="s">
        <v>139</v>
      </c>
      <c r="F52" s="2" t="s">
        <v>110</v>
      </c>
      <c r="G52">
        <v>194</v>
      </c>
      <c r="H52" s="2" t="s">
        <v>123</v>
      </c>
      <c r="I52" s="2" t="s">
        <v>124</v>
      </c>
      <c r="J52">
        <v>89</v>
      </c>
      <c r="K52" s="18">
        <f>IF(G52="","",(G52/CruiseTed)*GalHrTed)</f>
        <v>28.21818181818182</v>
      </c>
      <c r="L52" s="18">
        <f>IF(K52="","",TotalFuelTed-K52)</f>
        <v>51.78181818181818</v>
      </c>
      <c r="M52" s="18">
        <f>IF(G52="","",G52/CruiseTed)</f>
        <v>1.7636363636363637</v>
      </c>
    </row>
    <row r="53" spans="1:17" ht="12.75">
      <c r="A53" s="11">
        <v>38554</v>
      </c>
      <c r="B53" s="21" t="s">
        <v>80</v>
      </c>
      <c r="C53" s="2" t="s">
        <v>110</v>
      </c>
      <c r="D53" s="22" t="s">
        <v>111</v>
      </c>
      <c r="E53" s="22" t="s">
        <v>139</v>
      </c>
      <c r="F53" s="2" t="s">
        <v>112</v>
      </c>
      <c r="G53">
        <v>342</v>
      </c>
      <c r="H53" s="2" t="s">
        <v>223</v>
      </c>
      <c r="I53" s="2" t="s">
        <v>224</v>
      </c>
      <c r="J53">
        <v>75</v>
      </c>
      <c r="K53" s="18">
        <f>IF(G53="","",(G53/CruiseTed)*GalHrTed)</f>
        <v>49.74545454545454</v>
      </c>
      <c r="L53" s="18">
        <f>IF(K53="","",TotalFuelTed-K53)</f>
        <v>30.254545454545458</v>
      </c>
      <c r="M53" s="18">
        <f>IF(G53="","",G53/CruiseTed)</f>
        <v>3.109090909090909</v>
      </c>
      <c r="Q53" t="s">
        <v>194</v>
      </c>
    </row>
    <row r="54" spans="1:13" ht="12.75">
      <c r="A54" s="11">
        <v>38555</v>
      </c>
      <c r="B54" s="21" t="s">
        <v>111</v>
      </c>
      <c r="C54" s="2" t="s">
        <v>112</v>
      </c>
      <c r="D54" s="22" t="s">
        <v>26</v>
      </c>
      <c r="E54" s="22" t="s">
        <v>139</v>
      </c>
      <c r="F54" s="2" t="s">
        <v>27</v>
      </c>
      <c r="G54">
        <v>86</v>
      </c>
      <c r="H54" s="2" t="s">
        <v>18</v>
      </c>
      <c r="I54" s="2" t="s">
        <v>18</v>
      </c>
      <c r="J54" s="20" t="s">
        <v>18</v>
      </c>
      <c r="K54" s="18">
        <f t="shared" si="0"/>
        <v>12.50909090909091</v>
      </c>
      <c r="L54" s="18">
        <f t="shared" si="1"/>
        <v>67.49090909090908</v>
      </c>
      <c r="M54" s="18">
        <f t="shared" si="2"/>
        <v>0.7818181818181819</v>
      </c>
    </row>
    <row r="55" spans="1:17" ht="12.75">
      <c r="A55" s="11">
        <v>38555</v>
      </c>
      <c r="B55" s="21" t="s">
        <v>26</v>
      </c>
      <c r="C55" s="2" t="s">
        <v>27</v>
      </c>
      <c r="D55" s="22" t="s">
        <v>24</v>
      </c>
      <c r="E55" s="22" t="s">
        <v>139</v>
      </c>
      <c r="F55" s="2" t="s">
        <v>113</v>
      </c>
      <c r="G55">
        <v>268</v>
      </c>
      <c r="H55" s="2" t="s">
        <v>127</v>
      </c>
      <c r="I55" s="2" t="s">
        <v>128</v>
      </c>
      <c r="J55">
        <v>41</v>
      </c>
      <c r="K55" s="18">
        <f t="shared" si="0"/>
        <v>38.981818181818184</v>
      </c>
      <c r="L55" s="18">
        <f t="shared" si="1"/>
        <v>41.018181818181816</v>
      </c>
      <c r="M55" s="18">
        <f t="shared" si="2"/>
        <v>2.4363636363636365</v>
      </c>
      <c r="Q55" t="s">
        <v>197</v>
      </c>
    </row>
    <row r="56" spans="1:17" ht="12.75">
      <c r="A56" s="11">
        <v>38556</v>
      </c>
      <c r="B56" s="21" t="s">
        <v>24</v>
      </c>
      <c r="C56" s="2" t="s">
        <v>113</v>
      </c>
      <c r="D56" s="22" t="s">
        <v>114</v>
      </c>
      <c r="E56" s="22" t="s">
        <v>139</v>
      </c>
      <c r="F56" s="2" t="s">
        <v>115</v>
      </c>
      <c r="G56">
        <v>439</v>
      </c>
      <c r="H56" s="2" t="s">
        <v>244</v>
      </c>
      <c r="I56" s="2" t="s">
        <v>245</v>
      </c>
      <c r="J56" s="20">
        <v>258</v>
      </c>
      <c r="K56" s="18">
        <f t="shared" si="0"/>
        <v>63.85454545454545</v>
      </c>
      <c r="L56" s="18">
        <f t="shared" si="1"/>
        <v>16.145454545454548</v>
      </c>
      <c r="M56" s="18">
        <f t="shared" si="2"/>
        <v>3.9909090909090907</v>
      </c>
      <c r="Q56" t="s">
        <v>246</v>
      </c>
    </row>
    <row r="57" spans="1:13" ht="12.75">
      <c r="A57" s="11">
        <v>38558</v>
      </c>
      <c r="B57" s="21" t="s">
        <v>114</v>
      </c>
      <c r="C57" s="2" t="s">
        <v>115</v>
      </c>
      <c r="D57" s="22" t="s">
        <v>13</v>
      </c>
      <c r="E57" s="22" t="s">
        <v>139</v>
      </c>
      <c r="F57" s="2" t="s">
        <v>14</v>
      </c>
      <c r="G57">
        <v>282</v>
      </c>
      <c r="H57" s="2" t="s">
        <v>195</v>
      </c>
      <c r="I57" s="2" t="s">
        <v>196</v>
      </c>
      <c r="J57">
        <v>167</v>
      </c>
      <c r="K57" s="18">
        <f t="shared" si="0"/>
        <v>41.018181818181816</v>
      </c>
      <c r="L57" s="18">
        <f t="shared" si="1"/>
        <v>38.981818181818184</v>
      </c>
      <c r="M57" s="18">
        <f t="shared" si="2"/>
        <v>2.5636363636363635</v>
      </c>
    </row>
    <row r="58" spans="1:13" ht="12.75">
      <c r="A58" s="11">
        <v>38558</v>
      </c>
      <c r="B58" s="21" t="s">
        <v>13</v>
      </c>
      <c r="C58" s="2" t="s">
        <v>14</v>
      </c>
      <c r="D58" s="22" t="s">
        <v>9</v>
      </c>
      <c r="E58" s="22"/>
      <c r="F58" s="2" t="s">
        <v>10</v>
      </c>
      <c r="G58">
        <v>327</v>
      </c>
      <c r="H58" s="2" t="s">
        <v>198</v>
      </c>
      <c r="I58" s="2" t="s">
        <v>199</v>
      </c>
      <c r="J58">
        <v>253</v>
      </c>
      <c r="K58" s="18">
        <f t="shared" si="0"/>
        <v>47.56363636363636</v>
      </c>
      <c r="L58" s="18">
        <f t="shared" si="1"/>
        <v>32.43636363636364</v>
      </c>
      <c r="M58" s="18">
        <f t="shared" si="2"/>
        <v>2.9727272727272727</v>
      </c>
    </row>
    <row r="59" spans="1:13" ht="12.75">
      <c r="A59" s="11"/>
      <c r="K59" s="18">
        <f t="shared" si="0"/>
      </c>
      <c r="L59" s="18">
        <f t="shared" si="1"/>
      </c>
      <c r="M59" s="18">
        <f t="shared" si="2"/>
      </c>
    </row>
    <row r="60" spans="1:13" ht="12.75">
      <c r="A60" s="11"/>
      <c r="K60" s="18">
        <f t="shared" si="0"/>
      </c>
      <c r="L60" s="18">
        <f t="shared" si="1"/>
      </c>
      <c r="M60" s="18">
        <f t="shared" si="2"/>
      </c>
    </row>
    <row r="61" spans="1:13" ht="12.75">
      <c r="A61" s="11"/>
      <c r="K61" s="18">
        <f t="shared" si="0"/>
      </c>
      <c r="L61" s="18">
        <f t="shared" si="1"/>
      </c>
      <c r="M61" s="18">
        <f t="shared" si="2"/>
      </c>
    </row>
    <row r="62" spans="1:13" ht="12.75">
      <c r="A62" s="11"/>
      <c r="K62" s="18">
        <f t="shared" si="0"/>
      </c>
      <c r="L62" s="18">
        <f t="shared" si="1"/>
      </c>
      <c r="M62" s="18">
        <f t="shared" si="2"/>
      </c>
    </row>
    <row r="63" spans="1:13" ht="12.75">
      <c r="A63" s="11"/>
      <c r="K63" s="18">
        <f t="shared" si="0"/>
      </c>
      <c r="L63" s="18">
        <f t="shared" si="1"/>
      </c>
      <c r="M63" s="18">
        <f t="shared" si="2"/>
      </c>
    </row>
    <row r="64" spans="1:13" ht="12.75">
      <c r="A64" s="11"/>
      <c r="K64" s="18">
        <f t="shared" si="0"/>
      </c>
      <c r="L64" s="18">
        <f t="shared" si="1"/>
      </c>
      <c r="M64" s="18">
        <f t="shared" si="2"/>
      </c>
    </row>
    <row r="65" spans="1:13" ht="12.75">
      <c r="A65" s="11"/>
      <c r="K65" s="18">
        <f t="shared" si="0"/>
      </c>
      <c r="L65" s="18">
        <f t="shared" si="1"/>
      </c>
      <c r="M65" s="18">
        <f t="shared" si="2"/>
      </c>
    </row>
    <row r="66" spans="1:13" ht="12.75">
      <c r="A66" s="11"/>
      <c r="K66" s="18">
        <f t="shared" si="0"/>
      </c>
      <c r="L66" s="18">
        <f t="shared" si="1"/>
      </c>
      <c r="M66" s="18">
        <f t="shared" si="2"/>
      </c>
    </row>
    <row r="67" spans="1:13" ht="12.75">
      <c r="A67" s="11"/>
      <c r="K67" s="18">
        <f t="shared" si="0"/>
      </c>
      <c r="L67" s="18">
        <f t="shared" si="1"/>
      </c>
      <c r="M67" s="18">
        <f t="shared" si="2"/>
      </c>
    </row>
    <row r="68" spans="1:13" ht="12.75">
      <c r="A68" s="11"/>
      <c r="K68" s="18">
        <f t="shared" si="0"/>
      </c>
      <c r="L68" s="18">
        <f t="shared" si="1"/>
      </c>
      <c r="M68" s="18">
        <f t="shared" si="2"/>
      </c>
    </row>
    <row r="69" spans="1:13" ht="12.75">
      <c r="A69" s="11"/>
      <c r="K69" s="18">
        <f t="shared" si="0"/>
      </c>
      <c r="L69" s="18">
        <f t="shared" si="1"/>
      </c>
      <c r="M69" s="18">
        <f t="shared" si="2"/>
      </c>
    </row>
    <row r="70" spans="1:13" ht="12.75">
      <c r="A70" s="11"/>
      <c r="K70" s="18">
        <f t="shared" si="0"/>
      </c>
      <c r="L70" s="18">
        <f t="shared" si="1"/>
      </c>
      <c r="M70" s="18">
        <f t="shared" si="2"/>
      </c>
    </row>
    <row r="71" spans="1:13" ht="12.75">
      <c r="A71" s="11"/>
      <c r="K71" s="18">
        <f aca="true" t="shared" si="3" ref="K71:K134">IF(G71="","",(G71/CruiseTed)*GalHrTed)</f>
      </c>
      <c r="L71" s="18">
        <f aca="true" t="shared" si="4" ref="L71:L134">IF(K71="","",TotalFuelTed-K71)</f>
      </c>
      <c r="M71" s="18">
        <f aca="true" t="shared" si="5" ref="M71:M134">IF(G71="","",G71/CruiseTed)</f>
      </c>
    </row>
    <row r="72" spans="1:13" ht="12.75">
      <c r="A72" s="11"/>
      <c r="K72" s="18">
        <f t="shared" si="3"/>
      </c>
      <c r="L72" s="18">
        <f t="shared" si="4"/>
      </c>
      <c r="M72" s="18">
        <f t="shared" si="5"/>
      </c>
    </row>
    <row r="73" spans="1:13" ht="12.75">
      <c r="A73" s="11"/>
      <c r="K73" s="18">
        <f t="shared" si="3"/>
      </c>
      <c r="L73" s="18">
        <f t="shared" si="4"/>
      </c>
      <c r="M73" s="18">
        <f t="shared" si="5"/>
      </c>
    </row>
    <row r="74" spans="1:13" ht="12.75">
      <c r="A74" s="11"/>
      <c r="K74" s="18">
        <f t="shared" si="3"/>
      </c>
      <c r="L74" s="18">
        <f t="shared" si="4"/>
      </c>
      <c r="M74" s="18">
        <f t="shared" si="5"/>
      </c>
    </row>
    <row r="75" spans="1:13" ht="12.75">
      <c r="A75" s="11"/>
      <c r="K75" s="18">
        <f t="shared" si="3"/>
      </c>
      <c r="L75" s="18">
        <f t="shared" si="4"/>
      </c>
      <c r="M75" s="18">
        <f t="shared" si="5"/>
      </c>
    </row>
    <row r="76" spans="1:13" ht="12.75">
      <c r="A76" s="11"/>
      <c r="K76" s="18">
        <f t="shared" si="3"/>
      </c>
      <c r="L76" s="18">
        <f t="shared" si="4"/>
      </c>
      <c r="M76" s="18">
        <f t="shared" si="5"/>
      </c>
    </row>
    <row r="77" spans="1:13" ht="12.75">
      <c r="A77" s="11"/>
      <c r="K77" s="18">
        <f t="shared" si="3"/>
      </c>
      <c r="L77" s="18">
        <f t="shared" si="4"/>
      </c>
      <c r="M77" s="18">
        <f t="shared" si="5"/>
      </c>
    </row>
    <row r="78" spans="1:13" ht="12.75">
      <c r="A78" s="11"/>
      <c r="K78" s="18">
        <f t="shared" si="3"/>
      </c>
      <c r="L78" s="18">
        <f t="shared" si="4"/>
      </c>
      <c r="M78" s="18">
        <f t="shared" si="5"/>
      </c>
    </row>
    <row r="79" spans="1:13" ht="12.75">
      <c r="A79" s="11"/>
      <c r="K79" s="18">
        <f t="shared" si="3"/>
      </c>
      <c r="L79" s="18">
        <f t="shared" si="4"/>
      </c>
      <c r="M79" s="18">
        <f t="shared" si="5"/>
      </c>
    </row>
    <row r="80" spans="1:13" ht="12.75">
      <c r="A80" s="11"/>
      <c r="K80" s="18">
        <f t="shared" si="3"/>
      </c>
      <c r="L80" s="18">
        <f t="shared" si="4"/>
      </c>
      <c r="M80" s="18">
        <f t="shared" si="5"/>
      </c>
    </row>
    <row r="81" spans="1:13" ht="12.75">
      <c r="A81" s="11"/>
      <c r="K81" s="18">
        <f t="shared" si="3"/>
      </c>
      <c r="L81" s="18">
        <f t="shared" si="4"/>
      </c>
      <c r="M81" s="18">
        <f t="shared" si="5"/>
      </c>
    </row>
    <row r="82" spans="1:13" ht="12.75">
      <c r="A82" s="11"/>
      <c r="K82" s="18">
        <f t="shared" si="3"/>
      </c>
      <c r="L82" s="18">
        <f t="shared" si="4"/>
      </c>
      <c r="M82" s="18">
        <f t="shared" si="5"/>
      </c>
    </row>
    <row r="83" spans="1:13" ht="12.75">
      <c r="A83" s="11"/>
      <c r="K83" s="18">
        <f t="shared" si="3"/>
      </c>
      <c r="L83" s="18">
        <f t="shared" si="4"/>
      </c>
      <c r="M83" s="18">
        <f t="shared" si="5"/>
      </c>
    </row>
    <row r="84" spans="1:13" ht="12.75">
      <c r="A84" s="11"/>
      <c r="K84" s="18">
        <f t="shared" si="3"/>
      </c>
      <c r="L84" s="18">
        <f t="shared" si="4"/>
      </c>
      <c r="M84" s="18">
        <f t="shared" si="5"/>
      </c>
    </row>
    <row r="85" spans="1:13" ht="12.75">
      <c r="A85" s="11"/>
      <c r="K85" s="18">
        <f t="shared" si="3"/>
      </c>
      <c r="L85" s="18">
        <f t="shared" si="4"/>
      </c>
      <c r="M85" s="18">
        <f t="shared" si="5"/>
      </c>
    </row>
    <row r="86" spans="1:13" ht="12.75">
      <c r="A86" s="11"/>
      <c r="K86" s="18">
        <f t="shared" si="3"/>
      </c>
      <c r="L86" s="18">
        <f t="shared" si="4"/>
      </c>
      <c r="M86" s="18">
        <f t="shared" si="5"/>
      </c>
    </row>
    <row r="87" spans="1:13" ht="12.75">
      <c r="A87" s="11"/>
      <c r="K87" s="18">
        <f t="shared" si="3"/>
      </c>
      <c r="L87" s="18">
        <f t="shared" si="4"/>
      </c>
      <c r="M87" s="18">
        <f t="shared" si="5"/>
      </c>
    </row>
    <row r="88" spans="1:13" ht="12.75">
      <c r="A88" s="11"/>
      <c r="K88" s="18">
        <f t="shared" si="3"/>
      </c>
      <c r="L88" s="18">
        <f t="shared" si="4"/>
      </c>
      <c r="M88" s="18">
        <f t="shared" si="5"/>
      </c>
    </row>
    <row r="89" spans="1:13" ht="12.75">
      <c r="A89" s="11"/>
      <c r="K89" s="18">
        <f t="shared" si="3"/>
      </c>
      <c r="L89" s="18">
        <f t="shared" si="4"/>
      </c>
      <c r="M89" s="18">
        <f t="shared" si="5"/>
      </c>
    </row>
    <row r="90" spans="1:13" ht="12.75">
      <c r="A90" s="11"/>
      <c r="K90" s="18">
        <f t="shared" si="3"/>
      </c>
      <c r="L90" s="18">
        <f t="shared" si="4"/>
      </c>
      <c r="M90" s="18">
        <f t="shared" si="5"/>
      </c>
    </row>
    <row r="91" spans="1:13" ht="12.75">
      <c r="A91" s="11"/>
      <c r="K91" s="18">
        <f t="shared" si="3"/>
      </c>
      <c r="L91" s="18">
        <f t="shared" si="4"/>
      </c>
      <c r="M91" s="18">
        <f t="shared" si="5"/>
      </c>
    </row>
    <row r="92" spans="1:13" ht="12.75">
      <c r="A92" s="11"/>
      <c r="K92" s="18">
        <f t="shared" si="3"/>
      </c>
      <c r="L92" s="18">
        <f t="shared" si="4"/>
      </c>
      <c r="M92" s="18">
        <f t="shared" si="5"/>
      </c>
    </row>
    <row r="93" spans="1:13" ht="12.75">
      <c r="A93" s="11"/>
      <c r="K93" s="18">
        <f t="shared" si="3"/>
      </c>
      <c r="L93" s="18">
        <f t="shared" si="4"/>
      </c>
      <c r="M93" s="18">
        <f t="shared" si="5"/>
      </c>
    </row>
    <row r="94" spans="1:13" ht="12.75">
      <c r="A94" s="11"/>
      <c r="K94" s="18">
        <f t="shared" si="3"/>
      </c>
      <c r="L94" s="18">
        <f t="shared" si="4"/>
      </c>
      <c r="M94" s="18">
        <f t="shared" si="5"/>
      </c>
    </row>
    <row r="95" spans="1:13" ht="12.75">
      <c r="A95" s="11"/>
      <c r="K95" s="18">
        <f t="shared" si="3"/>
      </c>
      <c r="L95" s="18">
        <f t="shared" si="4"/>
      </c>
      <c r="M95" s="18">
        <f t="shared" si="5"/>
      </c>
    </row>
    <row r="96" spans="1:13" ht="12.75">
      <c r="A96" s="11"/>
      <c r="K96" s="18">
        <f t="shared" si="3"/>
      </c>
      <c r="L96" s="18">
        <f t="shared" si="4"/>
      </c>
      <c r="M96" s="18">
        <f t="shared" si="5"/>
      </c>
    </row>
    <row r="97" spans="1:13" ht="12.75">
      <c r="A97" s="11"/>
      <c r="K97" s="18">
        <f t="shared" si="3"/>
      </c>
      <c r="L97" s="18">
        <f t="shared" si="4"/>
      </c>
      <c r="M97" s="18">
        <f t="shared" si="5"/>
      </c>
    </row>
    <row r="98" spans="1:13" ht="12.75">
      <c r="A98" s="11"/>
      <c r="K98" s="18">
        <f t="shared" si="3"/>
      </c>
      <c r="L98" s="18">
        <f t="shared" si="4"/>
      </c>
      <c r="M98" s="18">
        <f t="shared" si="5"/>
      </c>
    </row>
    <row r="99" spans="1:13" ht="12.75">
      <c r="A99" s="11"/>
      <c r="K99" s="18">
        <f t="shared" si="3"/>
      </c>
      <c r="L99" s="18">
        <f t="shared" si="4"/>
      </c>
      <c r="M99" s="18">
        <f t="shared" si="5"/>
      </c>
    </row>
    <row r="100" spans="1:13" ht="12.75">
      <c r="A100" s="11"/>
      <c r="K100" s="18">
        <f t="shared" si="3"/>
      </c>
      <c r="L100" s="18">
        <f t="shared" si="4"/>
      </c>
      <c r="M100" s="18">
        <f t="shared" si="5"/>
      </c>
    </row>
    <row r="101" spans="1:13" ht="12.75">
      <c r="A101" s="11"/>
      <c r="K101" s="18">
        <f t="shared" si="3"/>
      </c>
      <c r="L101" s="18">
        <f t="shared" si="4"/>
      </c>
      <c r="M101" s="18">
        <f t="shared" si="5"/>
      </c>
    </row>
    <row r="102" spans="1:13" ht="12.75">
      <c r="A102" s="11"/>
      <c r="K102" s="18">
        <f t="shared" si="3"/>
      </c>
      <c r="L102" s="18">
        <f t="shared" si="4"/>
      </c>
      <c r="M102" s="18">
        <f t="shared" si="5"/>
      </c>
    </row>
    <row r="103" spans="1:13" ht="12.75">
      <c r="A103" s="11"/>
      <c r="K103" s="18">
        <f t="shared" si="3"/>
      </c>
      <c r="L103" s="18">
        <f t="shared" si="4"/>
      </c>
      <c r="M103" s="18">
        <f t="shared" si="5"/>
      </c>
    </row>
    <row r="104" spans="1:13" ht="12.75">
      <c r="A104" s="11"/>
      <c r="K104" s="18">
        <f t="shared" si="3"/>
      </c>
      <c r="L104" s="18">
        <f t="shared" si="4"/>
      </c>
      <c r="M104" s="18">
        <f t="shared" si="5"/>
      </c>
    </row>
    <row r="105" spans="1:13" ht="12.75">
      <c r="A105" s="11"/>
      <c r="K105" s="18">
        <f t="shared" si="3"/>
      </c>
      <c r="L105" s="18">
        <f t="shared" si="4"/>
      </c>
      <c r="M105" s="18">
        <f t="shared" si="5"/>
      </c>
    </row>
    <row r="106" spans="1:13" ht="12.75">
      <c r="A106" s="11"/>
      <c r="K106" s="18">
        <f t="shared" si="3"/>
      </c>
      <c r="L106" s="18">
        <f t="shared" si="4"/>
      </c>
      <c r="M106" s="18">
        <f t="shared" si="5"/>
      </c>
    </row>
    <row r="107" spans="1:13" ht="12.75">
      <c r="A107" s="11"/>
      <c r="K107" s="18">
        <f t="shared" si="3"/>
      </c>
      <c r="L107" s="18">
        <f t="shared" si="4"/>
      </c>
      <c r="M107" s="18">
        <f t="shared" si="5"/>
      </c>
    </row>
    <row r="108" spans="1:13" ht="12.75">
      <c r="A108" s="11"/>
      <c r="K108" s="18">
        <f t="shared" si="3"/>
      </c>
      <c r="L108" s="18">
        <f t="shared" si="4"/>
      </c>
      <c r="M108" s="18">
        <f t="shared" si="5"/>
      </c>
    </row>
    <row r="109" spans="1:13" ht="12.75">
      <c r="A109" s="11"/>
      <c r="K109" s="18">
        <f t="shared" si="3"/>
      </c>
      <c r="L109" s="18">
        <f t="shared" si="4"/>
      </c>
      <c r="M109" s="18">
        <f t="shared" si="5"/>
      </c>
    </row>
    <row r="110" spans="1:13" ht="12.75">
      <c r="A110" s="11"/>
      <c r="K110" s="18">
        <f t="shared" si="3"/>
      </c>
      <c r="L110" s="18">
        <f t="shared" si="4"/>
      </c>
      <c r="M110" s="18">
        <f t="shared" si="5"/>
      </c>
    </row>
    <row r="111" spans="1:13" ht="12.75">
      <c r="A111" s="11"/>
      <c r="K111" s="18">
        <f t="shared" si="3"/>
      </c>
      <c r="L111" s="18">
        <f t="shared" si="4"/>
      </c>
      <c r="M111" s="18">
        <f t="shared" si="5"/>
      </c>
    </row>
    <row r="112" spans="1:13" ht="12.75">
      <c r="A112" s="11"/>
      <c r="K112" s="18">
        <f t="shared" si="3"/>
      </c>
      <c r="L112" s="18">
        <f t="shared" si="4"/>
      </c>
      <c r="M112" s="18">
        <f t="shared" si="5"/>
      </c>
    </row>
    <row r="113" spans="1:13" ht="12.75">
      <c r="A113" s="11"/>
      <c r="K113" s="18">
        <f t="shared" si="3"/>
      </c>
      <c r="L113" s="18">
        <f t="shared" si="4"/>
      </c>
      <c r="M113" s="18">
        <f t="shared" si="5"/>
      </c>
    </row>
    <row r="114" spans="1:13" ht="12.75">
      <c r="A114" s="11"/>
      <c r="K114" s="18">
        <f t="shared" si="3"/>
      </c>
      <c r="L114" s="18">
        <f t="shared" si="4"/>
      </c>
      <c r="M114" s="18">
        <f t="shared" si="5"/>
      </c>
    </row>
    <row r="115" spans="1:13" ht="12.75">
      <c r="A115" s="11"/>
      <c r="K115" s="18">
        <f t="shared" si="3"/>
      </c>
      <c r="L115" s="18">
        <f t="shared" si="4"/>
      </c>
      <c r="M115" s="18">
        <f t="shared" si="5"/>
      </c>
    </row>
    <row r="116" spans="1:13" ht="12.75">
      <c r="A116" s="11"/>
      <c r="K116" s="18">
        <f t="shared" si="3"/>
      </c>
      <c r="L116" s="18">
        <f t="shared" si="4"/>
      </c>
      <c r="M116" s="18">
        <f t="shared" si="5"/>
      </c>
    </row>
    <row r="117" spans="1:13" ht="12.75">
      <c r="A117" s="11"/>
      <c r="K117" s="18">
        <f t="shared" si="3"/>
      </c>
      <c r="L117" s="18">
        <f t="shared" si="4"/>
      </c>
      <c r="M117" s="18">
        <f t="shared" si="5"/>
      </c>
    </row>
    <row r="118" spans="1:13" ht="12.75">
      <c r="A118" s="11"/>
      <c r="K118" s="18">
        <f t="shared" si="3"/>
      </c>
      <c r="L118" s="18">
        <f t="shared" si="4"/>
      </c>
      <c r="M118" s="18">
        <f t="shared" si="5"/>
      </c>
    </row>
    <row r="119" spans="1:13" ht="12.75">
      <c r="A119" s="11"/>
      <c r="K119" s="18">
        <f t="shared" si="3"/>
      </c>
      <c r="L119" s="18">
        <f t="shared" si="4"/>
      </c>
      <c r="M119" s="18">
        <f t="shared" si="5"/>
      </c>
    </row>
    <row r="120" spans="1:13" ht="12.75">
      <c r="A120" s="11"/>
      <c r="K120" s="18">
        <f t="shared" si="3"/>
      </c>
      <c r="L120" s="18">
        <f t="shared" si="4"/>
      </c>
      <c r="M120" s="18">
        <f t="shared" si="5"/>
      </c>
    </row>
    <row r="121" spans="1:13" ht="12.75">
      <c r="A121" s="11"/>
      <c r="K121" s="18">
        <f t="shared" si="3"/>
      </c>
      <c r="L121" s="18">
        <f t="shared" si="4"/>
      </c>
      <c r="M121" s="18">
        <f t="shared" si="5"/>
      </c>
    </row>
    <row r="122" spans="1:13" ht="12.75">
      <c r="A122" s="11"/>
      <c r="K122" s="18">
        <f t="shared" si="3"/>
      </c>
      <c r="L122" s="18">
        <f t="shared" si="4"/>
      </c>
      <c r="M122" s="18">
        <f t="shared" si="5"/>
      </c>
    </row>
    <row r="123" spans="1:13" ht="12.75">
      <c r="A123" s="11"/>
      <c r="K123" s="18">
        <f t="shared" si="3"/>
      </c>
      <c r="L123" s="18">
        <f t="shared" si="4"/>
      </c>
      <c r="M123" s="18">
        <f t="shared" si="5"/>
      </c>
    </row>
    <row r="124" spans="1:13" ht="12.75">
      <c r="A124" s="11"/>
      <c r="K124" s="18">
        <f t="shared" si="3"/>
      </c>
      <c r="L124" s="18">
        <f t="shared" si="4"/>
      </c>
      <c r="M124" s="18">
        <f t="shared" si="5"/>
      </c>
    </row>
    <row r="125" spans="1:13" ht="12.75">
      <c r="A125" s="11"/>
      <c r="K125" s="18">
        <f t="shared" si="3"/>
      </c>
      <c r="L125" s="18">
        <f t="shared" si="4"/>
      </c>
      <c r="M125" s="18">
        <f t="shared" si="5"/>
      </c>
    </row>
    <row r="126" spans="1:13" ht="12.75">
      <c r="A126" s="11"/>
      <c r="K126" s="18">
        <f t="shared" si="3"/>
      </c>
      <c r="L126" s="18">
        <f t="shared" si="4"/>
      </c>
      <c r="M126" s="18">
        <f t="shared" si="5"/>
      </c>
    </row>
    <row r="127" spans="1:13" ht="12.75">
      <c r="A127" s="11"/>
      <c r="K127" s="18">
        <f t="shared" si="3"/>
      </c>
      <c r="L127" s="18">
        <f t="shared" si="4"/>
      </c>
      <c r="M127" s="18">
        <f t="shared" si="5"/>
      </c>
    </row>
    <row r="128" spans="1:13" ht="12.75">
      <c r="A128" s="11"/>
      <c r="K128" s="18">
        <f t="shared" si="3"/>
      </c>
      <c r="L128" s="18">
        <f t="shared" si="4"/>
      </c>
      <c r="M128" s="18">
        <f t="shared" si="5"/>
      </c>
    </row>
    <row r="129" spans="1:13" ht="12.75">
      <c r="A129" s="11"/>
      <c r="K129" s="18">
        <f t="shared" si="3"/>
      </c>
      <c r="L129" s="18">
        <f t="shared" si="4"/>
      </c>
      <c r="M129" s="18">
        <f t="shared" si="5"/>
      </c>
    </row>
    <row r="130" spans="1:13" ht="12.75">
      <c r="A130" s="11"/>
      <c r="K130" s="18">
        <f t="shared" si="3"/>
      </c>
      <c r="L130" s="18">
        <f t="shared" si="4"/>
      </c>
      <c r="M130" s="18">
        <f t="shared" si="5"/>
      </c>
    </row>
    <row r="131" spans="1:13" ht="12.75">
      <c r="A131" s="11"/>
      <c r="K131" s="18">
        <f t="shared" si="3"/>
      </c>
      <c r="L131" s="18">
        <f t="shared" si="4"/>
      </c>
      <c r="M131" s="18">
        <f t="shared" si="5"/>
      </c>
    </row>
    <row r="132" spans="1:13" ht="12.75">
      <c r="A132" s="11"/>
      <c r="K132" s="18">
        <f t="shared" si="3"/>
      </c>
      <c r="L132" s="18">
        <f t="shared" si="4"/>
      </c>
      <c r="M132" s="18">
        <f t="shared" si="5"/>
      </c>
    </row>
    <row r="133" spans="1:13" ht="12.75">
      <c r="A133" s="11"/>
      <c r="K133" s="18">
        <f t="shared" si="3"/>
      </c>
      <c r="L133" s="18">
        <f t="shared" si="4"/>
      </c>
      <c r="M133" s="18">
        <f t="shared" si="5"/>
      </c>
    </row>
    <row r="134" spans="1:13" ht="12.75">
      <c r="A134" s="11"/>
      <c r="K134" s="18">
        <f t="shared" si="3"/>
      </c>
      <c r="L134" s="18">
        <f t="shared" si="4"/>
      </c>
      <c r="M134" s="18">
        <f t="shared" si="5"/>
      </c>
    </row>
    <row r="135" spans="1:13" ht="12.75">
      <c r="A135" s="11"/>
      <c r="K135" s="18">
        <f aca="true" t="shared" si="6" ref="K135:K198">IF(G135="","",(G135/CruiseTed)*GalHrTed)</f>
      </c>
      <c r="L135" s="18">
        <f aca="true" t="shared" si="7" ref="L135:L198">IF(K135="","",TotalFuelTed-K135)</f>
      </c>
      <c r="M135" s="18">
        <f aca="true" t="shared" si="8" ref="M135:M198">IF(G135="","",G135/CruiseTed)</f>
      </c>
    </row>
    <row r="136" spans="1:13" ht="12.75">
      <c r="A136" s="11"/>
      <c r="K136" s="18">
        <f t="shared" si="6"/>
      </c>
      <c r="L136" s="18">
        <f t="shared" si="7"/>
      </c>
      <c r="M136" s="18">
        <f t="shared" si="8"/>
      </c>
    </row>
    <row r="137" spans="1:13" ht="12.75">
      <c r="A137" s="11"/>
      <c r="K137" s="18">
        <f t="shared" si="6"/>
      </c>
      <c r="L137" s="18">
        <f t="shared" si="7"/>
      </c>
      <c r="M137" s="18">
        <f t="shared" si="8"/>
      </c>
    </row>
    <row r="138" spans="1:13" ht="12.75">
      <c r="A138" s="11"/>
      <c r="K138" s="18">
        <f t="shared" si="6"/>
      </c>
      <c r="L138" s="18">
        <f t="shared" si="7"/>
      </c>
      <c r="M138" s="18">
        <f t="shared" si="8"/>
      </c>
    </row>
    <row r="139" spans="1:13" ht="12.75">
      <c r="A139" s="11"/>
      <c r="K139" s="18">
        <f t="shared" si="6"/>
      </c>
      <c r="L139" s="18">
        <f t="shared" si="7"/>
      </c>
      <c r="M139" s="18">
        <f t="shared" si="8"/>
      </c>
    </row>
    <row r="140" spans="1:13" ht="12.75">
      <c r="A140" s="11"/>
      <c r="K140" s="18">
        <f t="shared" si="6"/>
      </c>
      <c r="L140" s="18">
        <f t="shared" si="7"/>
      </c>
      <c r="M140" s="18">
        <f t="shared" si="8"/>
      </c>
    </row>
    <row r="141" spans="1:13" ht="12.75">
      <c r="A141" s="11"/>
      <c r="K141" s="18">
        <f t="shared" si="6"/>
      </c>
      <c r="L141" s="18">
        <f t="shared" si="7"/>
      </c>
      <c r="M141" s="18">
        <f t="shared" si="8"/>
      </c>
    </row>
    <row r="142" spans="1:13" ht="12.75">
      <c r="A142" s="11"/>
      <c r="K142" s="18">
        <f t="shared" si="6"/>
      </c>
      <c r="L142" s="18">
        <f t="shared" si="7"/>
      </c>
      <c r="M142" s="18">
        <f t="shared" si="8"/>
      </c>
    </row>
    <row r="143" spans="1:13" ht="12.75">
      <c r="A143" s="11"/>
      <c r="K143" s="18">
        <f t="shared" si="6"/>
      </c>
      <c r="L143" s="18">
        <f t="shared" si="7"/>
      </c>
      <c r="M143" s="18">
        <f t="shared" si="8"/>
      </c>
    </row>
    <row r="144" spans="1:13" ht="12.75">
      <c r="A144" s="11"/>
      <c r="K144" s="18">
        <f t="shared" si="6"/>
      </c>
      <c r="L144" s="18">
        <f t="shared" si="7"/>
      </c>
      <c r="M144" s="18">
        <f t="shared" si="8"/>
      </c>
    </row>
    <row r="145" spans="1:13" ht="12.75">
      <c r="A145" s="11"/>
      <c r="K145" s="18">
        <f t="shared" si="6"/>
      </c>
      <c r="L145" s="18">
        <f t="shared" si="7"/>
      </c>
      <c r="M145" s="18">
        <f t="shared" si="8"/>
      </c>
    </row>
    <row r="146" spans="1:13" ht="12.75">
      <c r="A146" s="11"/>
      <c r="K146" s="18">
        <f t="shared" si="6"/>
      </c>
      <c r="L146" s="18">
        <f t="shared" si="7"/>
      </c>
      <c r="M146" s="18">
        <f t="shared" si="8"/>
      </c>
    </row>
    <row r="147" spans="1:13" ht="12.75">
      <c r="A147" s="11"/>
      <c r="K147" s="18">
        <f t="shared" si="6"/>
      </c>
      <c r="L147" s="18">
        <f t="shared" si="7"/>
      </c>
      <c r="M147" s="18">
        <f t="shared" si="8"/>
      </c>
    </row>
    <row r="148" spans="1:13" ht="12.75">
      <c r="A148" s="11"/>
      <c r="K148" s="18">
        <f t="shared" si="6"/>
      </c>
      <c r="L148" s="18">
        <f t="shared" si="7"/>
      </c>
      <c r="M148" s="18">
        <f t="shared" si="8"/>
      </c>
    </row>
    <row r="149" spans="1:13" ht="12.75">
      <c r="A149" s="11"/>
      <c r="K149" s="18">
        <f t="shared" si="6"/>
      </c>
      <c r="L149" s="18">
        <f t="shared" si="7"/>
      </c>
      <c r="M149" s="18">
        <f t="shared" si="8"/>
      </c>
    </row>
    <row r="150" spans="1:13" ht="12.75">
      <c r="A150" s="11"/>
      <c r="K150" s="18">
        <f t="shared" si="6"/>
      </c>
      <c r="L150" s="18">
        <f t="shared" si="7"/>
      </c>
      <c r="M150" s="18">
        <f t="shared" si="8"/>
      </c>
    </row>
    <row r="151" spans="1:13" ht="12.75">
      <c r="A151" s="11"/>
      <c r="K151" s="18">
        <f t="shared" si="6"/>
      </c>
      <c r="L151" s="18">
        <f t="shared" si="7"/>
      </c>
      <c r="M151" s="18">
        <f t="shared" si="8"/>
      </c>
    </row>
    <row r="152" spans="1:13" ht="12.75">
      <c r="A152" s="11"/>
      <c r="K152" s="18">
        <f t="shared" si="6"/>
      </c>
      <c r="L152" s="18">
        <f t="shared" si="7"/>
      </c>
      <c r="M152" s="18">
        <f t="shared" si="8"/>
      </c>
    </row>
    <row r="153" spans="1:13" ht="12.75">
      <c r="A153" s="11"/>
      <c r="K153" s="18">
        <f t="shared" si="6"/>
      </c>
      <c r="L153" s="18">
        <f t="shared" si="7"/>
      </c>
      <c r="M153" s="18">
        <f t="shared" si="8"/>
      </c>
    </row>
    <row r="154" spans="1:13" ht="12.75">
      <c r="A154" s="11"/>
      <c r="K154" s="18">
        <f t="shared" si="6"/>
      </c>
      <c r="L154" s="18">
        <f t="shared" si="7"/>
      </c>
      <c r="M154" s="18">
        <f t="shared" si="8"/>
      </c>
    </row>
    <row r="155" spans="1:13" ht="12.75">
      <c r="A155" s="11"/>
      <c r="K155" s="18">
        <f t="shared" si="6"/>
      </c>
      <c r="L155" s="18">
        <f t="shared" si="7"/>
      </c>
      <c r="M155" s="18">
        <f t="shared" si="8"/>
      </c>
    </row>
    <row r="156" spans="1:13" ht="12.75">
      <c r="A156" s="11"/>
      <c r="K156" s="18">
        <f t="shared" si="6"/>
      </c>
      <c r="L156" s="18">
        <f t="shared" si="7"/>
      </c>
      <c r="M156" s="18">
        <f t="shared" si="8"/>
      </c>
    </row>
    <row r="157" spans="1:13" ht="12.75">
      <c r="A157" s="11"/>
      <c r="K157" s="18">
        <f t="shared" si="6"/>
      </c>
      <c r="L157" s="18">
        <f t="shared" si="7"/>
      </c>
      <c r="M157" s="18">
        <f t="shared" si="8"/>
      </c>
    </row>
    <row r="158" spans="1:13" ht="12.75">
      <c r="A158" s="11"/>
      <c r="K158" s="18">
        <f t="shared" si="6"/>
      </c>
      <c r="L158" s="18">
        <f t="shared" si="7"/>
      </c>
      <c r="M158" s="18">
        <f t="shared" si="8"/>
      </c>
    </row>
    <row r="159" spans="1:13" ht="12.75">
      <c r="A159" s="11"/>
      <c r="K159" s="18">
        <f t="shared" si="6"/>
      </c>
      <c r="L159" s="18">
        <f t="shared" si="7"/>
      </c>
      <c r="M159" s="18">
        <f t="shared" si="8"/>
      </c>
    </row>
    <row r="160" spans="1:13" ht="12.75">
      <c r="A160" s="11"/>
      <c r="K160" s="18">
        <f t="shared" si="6"/>
      </c>
      <c r="L160" s="18">
        <f t="shared" si="7"/>
      </c>
      <c r="M160" s="18">
        <f t="shared" si="8"/>
      </c>
    </row>
    <row r="161" spans="1:13" ht="12.75">
      <c r="A161" s="11"/>
      <c r="K161" s="18">
        <f t="shared" si="6"/>
      </c>
      <c r="L161" s="18">
        <f t="shared" si="7"/>
      </c>
      <c r="M161" s="18">
        <f t="shared" si="8"/>
      </c>
    </row>
    <row r="162" spans="1:13" ht="12.75">
      <c r="A162" s="11"/>
      <c r="K162" s="18">
        <f t="shared" si="6"/>
      </c>
      <c r="L162" s="18">
        <f t="shared" si="7"/>
      </c>
      <c r="M162" s="18">
        <f t="shared" si="8"/>
      </c>
    </row>
    <row r="163" spans="1:13" ht="12.75">
      <c r="A163" s="11"/>
      <c r="K163" s="18">
        <f t="shared" si="6"/>
      </c>
      <c r="L163" s="18">
        <f t="shared" si="7"/>
      </c>
      <c r="M163" s="18">
        <f t="shared" si="8"/>
      </c>
    </row>
    <row r="164" spans="1:13" ht="12.75">
      <c r="A164" s="11"/>
      <c r="K164" s="18">
        <f t="shared" si="6"/>
      </c>
      <c r="L164" s="18">
        <f t="shared" si="7"/>
      </c>
      <c r="M164" s="18">
        <f t="shared" si="8"/>
      </c>
    </row>
    <row r="165" spans="1:13" ht="12.75">
      <c r="A165" s="11"/>
      <c r="K165" s="18">
        <f t="shared" si="6"/>
      </c>
      <c r="L165" s="18">
        <f t="shared" si="7"/>
      </c>
      <c r="M165" s="18">
        <f t="shared" si="8"/>
      </c>
    </row>
    <row r="166" spans="1:13" ht="12.75">
      <c r="A166" s="11"/>
      <c r="K166" s="18">
        <f t="shared" si="6"/>
      </c>
      <c r="L166" s="18">
        <f t="shared" si="7"/>
      </c>
      <c r="M166" s="18">
        <f t="shared" si="8"/>
      </c>
    </row>
    <row r="167" spans="1:13" ht="12.75">
      <c r="A167" s="11"/>
      <c r="K167" s="18">
        <f t="shared" si="6"/>
      </c>
      <c r="L167" s="18">
        <f t="shared" si="7"/>
      </c>
      <c r="M167" s="18">
        <f t="shared" si="8"/>
      </c>
    </row>
    <row r="168" spans="1:13" ht="12.75">
      <c r="A168" s="11"/>
      <c r="K168" s="18">
        <f t="shared" si="6"/>
      </c>
      <c r="L168" s="18">
        <f t="shared" si="7"/>
      </c>
      <c r="M168" s="18">
        <f t="shared" si="8"/>
      </c>
    </row>
    <row r="169" spans="1:13" ht="12.75">
      <c r="A169" s="11"/>
      <c r="K169" s="18">
        <f t="shared" si="6"/>
      </c>
      <c r="L169" s="18">
        <f t="shared" si="7"/>
      </c>
      <c r="M169" s="18">
        <f t="shared" si="8"/>
      </c>
    </row>
    <row r="170" spans="1:13" ht="12.75">
      <c r="A170" s="11"/>
      <c r="K170" s="18">
        <f t="shared" si="6"/>
      </c>
      <c r="L170" s="18">
        <f t="shared" si="7"/>
      </c>
      <c r="M170" s="18">
        <f t="shared" si="8"/>
      </c>
    </row>
    <row r="171" spans="1:13" ht="12.75">
      <c r="A171" s="11"/>
      <c r="K171" s="18">
        <f t="shared" si="6"/>
      </c>
      <c r="L171" s="18">
        <f t="shared" si="7"/>
      </c>
      <c r="M171" s="18">
        <f t="shared" si="8"/>
      </c>
    </row>
    <row r="172" spans="1:13" ht="12.75">
      <c r="A172" s="11"/>
      <c r="K172" s="18">
        <f t="shared" si="6"/>
      </c>
      <c r="L172" s="18">
        <f t="shared" si="7"/>
      </c>
      <c r="M172" s="18">
        <f t="shared" si="8"/>
      </c>
    </row>
    <row r="173" spans="1:13" ht="12.75">
      <c r="A173" s="11"/>
      <c r="K173" s="18">
        <f t="shared" si="6"/>
      </c>
      <c r="L173" s="18">
        <f t="shared" si="7"/>
      </c>
      <c r="M173" s="18">
        <f t="shared" si="8"/>
      </c>
    </row>
    <row r="174" spans="1:13" ht="12.75">
      <c r="A174" s="11"/>
      <c r="K174" s="18">
        <f t="shared" si="6"/>
      </c>
      <c r="L174" s="18">
        <f t="shared" si="7"/>
      </c>
      <c r="M174" s="18">
        <f t="shared" si="8"/>
      </c>
    </row>
    <row r="175" spans="1:13" ht="12.75">
      <c r="A175" s="11"/>
      <c r="K175" s="18">
        <f t="shared" si="6"/>
      </c>
      <c r="L175" s="18">
        <f t="shared" si="7"/>
      </c>
      <c r="M175" s="18">
        <f t="shared" si="8"/>
      </c>
    </row>
    <row r="176" spans="1:13" ht="12.75">
      <c r="A176" s="11"/>
      <c r="K176" s="18">
        <f t="shared" si="6"/>
      </c>
      <c r="L176" s="18">
        <f t="shared" si="7"/>
      </c>
      <c r="M176" s="18">
        <f t="shared" si="8"/>
      </c>
    </row>
    <row r="177" spans="1:13" ht="12.75">
      <c r="A177" s="11"/>
      <c r="K177" s="18">
        <f t="shared" si="6"/>
      </c>
      <c r="L177" s="18">
        <f t="shared" si="7"/>
      </c>
      <c r="M177" s="18">
        <f t="shared" si="8"/>
      </c>
    </row>
    <row r="178" spans="1:13" ht="12.75">
      <c r="A178" s="11"/>
      <c r="K178" s="18">
        <f t="shared" si="6"/>
      </c>
      <c r="L178" s="18">
        <f t="shared" si="7"/>
      </c>
      <c r="M178" s="18">
        <f t="shared" si="8"/>
      </c>
    </row>
    <row r="179" spans="1:13" ht="12.75">
      <c r="A179" s="11"/>
      <c r="K179" s="18">
        <f t="shared" si="6"/>
      </c>
      <c r="L179" s="18">
        <f t="shared" si="7"/>
      </c>
      <c r="M179" s="18">
        <f t="shared" si="8"/>
      </c>
    </row>
    <row r="180" spans="1:13" ht="12.75">
      <c r="A180" s="11"/>
      <c r="K180" s="18">
        <f t="shared" si="6"/>
      </c>
      <c r="L180" s="18">
        <f t="shared" si="7"/>
      </c>
      <c r="M180" s="18">
        <f t="shared" si="8"/>
      </c>
    </row>
    <row r="181" spans="1:13" ht="12.75">
      <c r="A181" s="11"/>
      <c r="K181" s="18">
        <f t="shared" si="6"/>
      </c>
      <c r="L181" s="18">
        <f t="shared" si="7"/>
      </c>
      <c r="M181" s="18">
        <f t="shared" si="8"/>
      </c>
    </row>
    <row r="182" spans="1:13" ht="12.75">
      <c r="A182" s="11"/>
      <c r="K182" s="18">
        <f t="shared" si="6"/>
      </c>
      <c r="L182" s="18">
        <f t="shared" si="7"/>
      </c>
      <c r="M182" s="18">
        <f t="shared" si="8"/>
      </c>
    </row>
    <row r="183" spans="1:13" ht="12.75">
      <c r="A183" s="11"/>
      <c r="K183" s="18">
        <f t="shared" si="6"/>
      </c>
      <c r="L183" s="18">
        <f t="shared" si="7"/>
      </c>
      <c r="M183" s="18">
        <f t="shared" si="8"/>
      </c>
    </row>
    <row r="184" spans="1:13" ht="12.75">
      <c r="A184" s="11"/>
      <c r="K184" s="18">
        <f t="shared" si="6"/>
      </c>
      <c r="L184" s="18">
        <f t="shared" si="7"/>
      </c>
      <c r="M184" s="18">
        <f t="shared" si="8"/>
      </c>
    </row>
    <row r="185" spans="1:13" ht="12.75">
      <c r="A185" s="11"/>
      <c r="K185" s="18">
        <f t="shared" si="6"/>
      </c>
      <c r="L185" s="18">
        <f t="shared" si="7"/>
      </c>
      <c r="M185" s="18">
        <f t="shared" si="8"/>
      </c>
    </row>
    <row r="186" spans="1:13" ht="12.75">
      <c r="A186" s="11"/>
      <c r="K186" s="18">
        <f t="shared" si="6"/>
      </c>
      <c r="L186" s="18">
        <f t="shared" si="7"/>
      </c>
      <c r="M186" s="18">
        <f t="shared" si="8"/>
      </c>
    </row>
    <row r="187" spans="1:13" ht="12.75">
      <c r="A187" s="11"/>
      <c r="K187" s="18">
        <f t="shared" si="6"/>
      </c>
      <c r="L187" s="18">
        <f t="shared" si="7"/>
      </c>
      <c r="M187" s="18">
        <f t="shared" si="8"/>
      </c>
    </row>
    <row r="188" spans="1:13" ht="12.75">
      <c r="A188" s="11"/>
      <c r="K188" s="18">
        <f t="shared" si="6"/>
      </c>
      <c r="L188" s="18">
        <f t="shared" si="7"/>
      </c>
      <c r="M188" s="18">
        <f t="shared" si="8"/>
      </c>
    </row>
    <row r="189" spans="1:13" ht="12.75">
      <c r="A189" s="11"/>
      <c r="K189" s="18">
        <f t="shared" si="6"/>
      </c>
      <c r="L189" s="18">
        <f t="shared" si="7"/>
      </c>
      <c r="M189" s="18">
        <f t="shared" si="8"/>
      </c>
    </row>
    <row r="190" spans="1:13" ht="12.75">
      <c r="A190" s="11"/>
      <c r="K190" s="18">
        <f t="shared" si="6"/>
      </c>
      <c r="L190" s="18">
        <f t="shared" si="7"/>
      </c>
      <c r="M190" s="18">
        <f t="shared" si="8"/>
      </c>
    </row>
    <row r="191" spans="1:13" ht="12.75">
      <c r="A191" s="11"/>
      <c r="K191" s="18">
        <f t="shared" si="6"/>
      </c>
      <c r="L191" s="18">
        <f t="shared" si="7"/>
      </c>
      <c r="M191" s="18">
        <f t="shared" si="8"/>
      </c>
    </row>
    <row r="192" spans="1:13" ht="12.75">
      <c r="A192" s="11"/>
      <c r="K192" s="18">
        <f t="shared" si="6"/>
      </c>
      <c r="L192" s="18">
        <f t="shared" si="7"/>
      </c>
      <c r="M192" s="18">
        <f t="shared" si="8"/>
      </c>
    </row>
    <row r="193" spans="1:13" ht="12.75">
      <c r="A193" s="11"/>
      <c r="K193" s="18">
        <f t="shared" si="6"/>
      </c>
      <c r="L193" s="18">
        <f t="shared" si="7"/>
      </c>
      <c r="M193" s="18">
        <f t="shared" si="8"/>
      </c>
    </row>
    <row r="194" spans="1:13" ht="12.75">
      <c r="A194" s="11"/>
      <c r="K194" s="18">
        <f t="shared" si="6"/>
      </c>
      <c r="L194" s="18">
        <f t="shared" si="7"/>
      </c>
      <c r="M194" s="18">
        <f t="shared" si="8"/>
      </c>
    </row>
    <row r="195" spans="1:13" ht="12.75">
      <c r="A195" s="11"/>
      <c r="K195" s="18">
        <f t="shared" si="6"/>
      </c>
      <c r="L195" s="18">
        <f t="shared" si="7"/>
      </c>
      <c r="M195" s="18">
        <f t="shared" si="8"/>
      </c>
    </row>
    <row r="196" spans="1:13" ht="12.75">
      <c r="A196" s="11"/>
      <c r="K196" s="18">
        <f t="shared" si="6"/>
      </c>
      <c r="L196" s="18">
        <f t="shared" si="7"/>
      </c>
      <c r="M196" s="18">
        <f t="shared" si="8"/>
      </c>
    </row>
    <row r="197" spans="1:13" ht="12.75">
      <c r="A197" s="11"/>
      <c r="K197" s="18">
        <f t="shared" si="6"/>
      </c>
      <c r="L197" s="18">
        <f t="shared" si="7"/>
      </c>
      <c r="M197" s="18">
        <f t="shared" si="8"/>
      </c>
    </row>
    <row r="198" spans="1:13" ht="12.75">
      <c r="A198" s="11"/>
      <c r="K198" s="18">
        <f t="shared" si="6"/>
      </c>
      <c r="L198" s="18">
        <f t="shared" si="7"/>
      </c>
      <c r="M198" s="18">
        <f t="shared" si="8"/>
      </c>
    </row>
    <row r="199" spans="1:13" ht="12.75">
      <c r="A199" s="11"/>
      <c r="K199" s="18">
        <f aca="true" t="shared" si="9" ref="K199:K262">IF(G199="","",(G199/CruiseTed)*GalHrTed)</f>
      </c>
      <c r="L199" s="18">
        <f aca="true" t="shared" si="10" ref="L199:L262">IF(K199="","",TotalFuelTed-K199)</f>
      </c>
      <c r="M199" s="18">
        <f aca="true" t="shared" si="11" ref="M199:M262">IF(G199="","",G199/CruiseTed)</f>
      </c>
    </row>
    <row r="200" spans="1:13" ht="12.75">
      <c r="A200" s="11"/>
      <c r="K200" s="18">
        <f t="shared" si="9"/>
      </c>
      <c r="L200" s="18">
        <f t="shared" si="10"/>
      </c>
      <c r="M200" s="18">
        <f t="shared" si="11"/>
      </c>
    </row>
    <row r="201" spans="1:13" ht="12.75">
      <c r="A201" s="11"/>
      <c r="K201" s="18">
        <f t="shared" si="9"/>
      </c>
      <c r="L201" s="18">
        <f t="shared" si="10"/>
      </c>
      <c r="M201" s="18">
        <f t="shared" si="11"/>
      </c>
    </row>
    <row r="202" spans="1:13" ht="12.75">
      <c r="A202" s="11"/>
      <c r="K202" s="18">
        <f t="shared" si="9"/>
      </c>
      <c r="L202" s="18">
        <f t="shared" si="10"/>
      </c>
      <c r="M202" s="18">
        <f t="shared" si="11"/>
      </c>
    </row>
    <row r="203" spans="1:13" ht="12.75">
      <c r="A203" s="11"/>
      <c r="K203" s="18">
        <f t="shared" si="9"/>
      </c>
      <c r="L203" s="18">
        <f t="shared" si="10"/>
      </c>
      <c r="M203" s="18">
        <f t="shared" si="11"/>
      </c>
    </row>
    <row r="204" spans="1:13" ht="12.75">
      <c r="A204" s="11"/>
      <c r="K204" s="18">
        <f t="shared" si="9"/>
      </c>
      <c r="L204" s="18">
        <f t="shared" si="10"/>
      </c>
      <c r="M204" s="18">
        <f t="shared" si="11"/>
      </c>
    </row>
    <row r="205" spans="1:13" ht="12.75">
      <c r="A205" s="11"/>
      <c r="K205" s="18">
        <f t="shared" si="9"/>
      </c>
      <c r="L205" s="18">
        <f t="shared" si="10"/>
      </c>
      <c r="M205" s="18">
        <f t="shared" si="11"/>
      </c>
    </row>
    <row r="206" spans="1:13" ht="12.75">
      <c r="A206" s="11"/>
      <c r="K206" s="18">
        <f t="shared" si="9"/>
      </c>
      <c r="L206" s="18">
        <f t="shared" si="10"/>
      </c>
      <c r="M206" s="18">
        <f t="shared" si="11"/>
      </c>
    </row>
    <row r="207" spans="1:13" ht="12.75">
      <c r="A207" s="11"/>
      <c r="K207" s="18">
        <f t="shared" si="9"/>
      </c>
      <c r="L207" s="18">
        <f t="shared" si="10"/>
      </c>
      <c r="M207" s="18">
        <f t="shared" si="11"/>
      </c>
    </row>
    <row r="208" spans="1:13" ht="12.75">
      <c r="A208" s="11"/>
      <c r="K208" s="18">
        <f t="shared" si="9"/>
      </c>
      <c r="L208" s="18">
        <f t="shared" si="10"/>
      </c>
      <c r="M208" s="18">
        <f t="shared" si="11"/>
      </c>
    </row>
    <row r="209" spans="1:13" ht="12.75">
      <c r="A209" s="11"/>
      <c r="K209" s="18">
        <f t="shared" si="9"/>
      </c>
      <c r="L209" s="18">
        <f t="shared" si="10"/>
      </c>
      <c r="M209" s="18">
        <f t="shared" si="11"/>
      </c>
    </row>
    <row r="210" spans="1:13" ht="12.75">
      <c r="A210" s="11"/>
      <c r="K210" s="18">
        <f t="shared" si="9"/>
      </c>
      <c r="L210" s="18">
        <f t="shared" si="10"/>
      </c>
      <c r="M210" s="18">
        <f t="shared" si="11"/>
      </c>
    </row>
    <row r="211" spans="1:13" ht="12.75">
      <c r="A211" s="11"/>
      <c r="K211" s="18">
        <f t="shared" si="9"/>
      </c>
      <c r="L211" s="18">
        <f t="shared" si="10"/>
      </c>
      <c r="M211" s="18">
        <f t="shared" si="11"/>
      </c>
    </row>
    <row r="212" spans="1:13" ht="12.75">
      <c r="A212" s="11"/>
      <c r="K212" s="18">
        <f t="shared" si="9"/>
      </c>
      <c r="L212" s="18">
        <f t="shared" si="10"/>
      </c>
      <c r="M212" s="18">
        <f t="shared" si="11"/>
      </c>
    </row>
    <row r="213" spans="1:13" ht="12.75">
      <c r="A213" s="11"/>
      <c r="K213" s="18">
        <f t="shared" si="9"/>
      </c>
      <c r="L213" s="18">
        <f t="shared" si="10"/>
      </c>
      <c r="M213" s="18">
        <f t="shared" si="11"/>
      </c>
    </row>
    <row r="214" spans="1:13" ht="12.75">
      <c r="A214" s="11"/>
      <c r="K214" s="18">
        <f t="shared" si="9"/>
      </c>
      <c r="L214" s="18">
        <f t="shared" si="10"/>
      </c>
      <c r="M214" s="18">
        <f t="shared" si="11"/>
      </c>
    </row>
    <row r="215" spans="1:13" ht="12.75">
      <c r="A215" s="11"/>
      <c r="K215" s="18">
        <f t="shared" si="9"/>
      </c>
      <c r="L215" s="18">
        <f t="shared" si="10"/>
      </c>
      <c r="M215" s="18">
        <f t="shared" si="11"/>
      </c>
    </row>
    <row r="216" spans="1:13" ht="12.75">
      <c r="A216" s="11"/>
      <c r="K216" s="18">
        <f t="shared" si="9"/>
      </c>
      <c r="L216" s="18">
        <f t="shared" si="10"/>
      </c>
      <c r="M216" s="18">
        <f t="shared" si="11"/>
      </c>
    </row>
    <row r="217" spans="1:13" ht="12.75">
      <c r="A217" s="11"/>
      <c r="K217" s="18">
        <f t="shared" si="9"/>
      </c>
      <c r="L217" s="18">
        <f t="shared" si="10"/>
      </c>
      <c r="M217" s="18">
        <f t="shared" si="11"/>
      </c>
    </row>
    <row r="218" spans="1:13" ht="12.75">
      <c r="A218" s="11"/>
      <c r="K218" s="18">
        <f t="shared" si="9"/>
      </c>
      <c r="L218" s="18">
        <f t="shared" si="10"/>
      </c>
      <c r="M218" s="18">
        <f t="shared" si="11"/>
      </c>
    </row>
    <row r="219" spans="1:13" ht="12.75">
      <c r="A219" s="11"/>
      <c r="K219" s="18">
        <f t="shared" si="9"/>
      </c>
      <c r="L219" s="18">
        <f t="shared" si="10"/>
      </c>
      <c r="M219" s="18">
        <f t="shared" si="11"/>
      </c>
    </row>
    <row r="220" spans="1:13" ht="12.75">
      <c r="A220" s="11"/>
      <c r="K220" s="18">
        <f t="shared" si="9"/>
      </c>
      <c r="L220" s="18">
        <f t="shared" si="10"/>
      </c>
      <c r="M220" s="18">
        <f t="shared" si="11"/>
      </c>
    </row>
    <row r="221" spans="1:13" ht="12.75">
      <c r="A221" s="11"/>
      <c r="K221" s="18">
        <f t="shared" si="9"/>
      </c>
      <c r="L221" s="18">
        <f t="shared" si="10"/>
      </c>
      <c r="M221" s="18">
        <f t="shared" si="11"/>
      </c>
    </row>
    <row r="222" spans="1:13" ht="12.75">
      <c r="A222" s="11"/>
      <c r="K222" s="18">
        <f t="shared" si="9"/>
      </c>
      <c r="L222" s="18">
        <f t="shared" si="10"/>
      </c>
      <c r="M222" s="18">
        <f t="shared" si="11"/>
      </c>
    </row>
    <row r="223" spans="1:13" ht="12.75">
      <c r="A223" s="11"/>
      <c r="K223" s="18">
        <f t="shared" si="9"/>
      </c>
      <c r="L223" s="18">
        <f t="shared" si="10"/>
      </c>
      <c r="M223" s="18">
        <f t="shared" si="11"/>
      </c>
    </row>
    <row r="224" spans="1:13" ht="12.75">
      <c r="A224" s="11"/>
      <c r="K224" s="18">
        <f t="shared" si="9"/>
      </c>
      <c r="L224" s="18">
        <f t="shared" si="10"/>
      </c>
      <c r="M224" s="18">
        <f t="shared" si="11"/>
      </c>
    </row>
    <row r="225" spans="1:13" ht="12.75">
      <c r="A225" s="11"/>
      <c r="K225" s="18">
        <f t="shared" si="9"/>
      </c>
      <c r="L225" s="18">
        <f t="shared" si="10"/>
      </c>
      <c r="M225" s="18">
        <f t="shared" si="11"/>
      </c>
    </row>
    <row r="226" spans="1:13" ht="12.75">
      <c r="A226" s="11"/>
      <c r="K226" s="18">
        <f t="shared" si="9"/>
      </c>
      <c r="L226" s="18">
        <f t="shared" si="10"/>
      </c>
      <c r="M226" s="18">
        <f t="shared" si="11"/>
      </c>
    </row>
    <row r="227" spans="1:13" ht="12.75">
      <c r="A227" s="11"/>
      <c r="K227" s="18">
        <f t="shared" si="9"/>
      </c>
      <c r="L227" s="18">
        <f t="shared" si="10"/>
      </c>
      <c r="M227" s="18">
        <f t="shared" si="11"/>
      </c>
    </row>
    <row r="228" spans="1:13" ht="12.75">
      <c r="A228" s="11"/>
      <c r="K228" s="18">
        <f t="shared" si="9"/>
      </c>
      <c r="L228" s="18">
        <f t="shared" si="10"/>
      </c>
      <c r="M228" s="18">
        <f t="shared" si="11"/>
      </c>
    </row>
    <row r="229" spans="1:13" ht="12.75">
      <c r="A229" s="11"/>
      <c r="K229" s="18">
        <f t="shared" si="9"/>
      </c>
      <c r="L229" s="18">
        <f t="shared" si="10"/>
      </c>
      <c r="M229" s="18">
        <f t="shared" si="11"/>
      </c>
    </row>
    <row r="230" spans="1:13" ht="12.75">
      <c r="A230" s="11"/>
      <c r="K230" s="18">
        <f t="shared" si="9"/>
      </c>
      <c r="L230" s="18">
        <f t="shared" si="10"/>
      </c>
      <c r="M230" s="18">
        <f t="shared" si="11"/>
      </c>
    </row>
    <row r="231" spans="1:13" ht="12.75">
      <c r="A231" s="11"/>
      <c r="K231" s="18">
        <f t="shared" si="9"/>
      </c>
      <c r="L231" s="18">
        <f t="shared" si="10"/>
      </c>
      <c r="M231" s="18">
        <f t="shared" si="11"/>
      </c>
    </row>
    <row r="232" spans="1:13" ht="12.75">
      <c r="A232" s="11"/>
      <c r="K232" s="18">
        <f t="shared" si="9"/>
      </c>
      <c r="L232" s="18">
        <f t="shared" si="10"/>
      </c>
      <c r="M232" s="18">
        <f t="shared" si="11"/>
      </c>
    </row>
    <row r="233" spans="1:13" ht="12.75">
      <c r="A233" s="11"/>
      <c r="K233" s="18">
        <f t="shared" si="9"/>
      </c>
      <c r="L233" s="18">
        <f t="shared" si="10"/>
      </c>
      <c r="M233" s="18">
        <f t="shared" si="11"/>
      </c>
    </row>
    <row r="234" spans="1:13" ht="12.75">
      <c r="A234" s="11"/>
      <c r="K234" s="18">
        <f t="shared" si="9"/>
      </c>
      <c r="L234" s="18">
        <f t="shared" si="10"/>
      </c>
      <c r="M234" s="18">
        <f t="shared" si="11"/>
      </c>
    </row>
    <row r="235" spans="1:13" ht="12.75">
      <c r="A235" s="11"/>
      <c r="K235" s="18">
        <f t="shared" si="9"/>
      </c>
      <c r="L235" s="18">
        <f t="shared" si="10"/>
      </c>
      <c r="M235" s="18">
        <f t="shared" si="11"/>
      </c>
    </row>
    <row r="236" spans="1:13" ht="12.75">
      <c r="A236" s="11"/>
      <c r="K236" s="18">
        <f t="shared" si="9"/>
      </c>
      <c r="L236" s="18">
        <f t="shared" si="10"/>
      </c>
      <c r="M236" s="18">
        <f t="shared" si="11"/>
      </c>
    </row>
    <row r="237" spans="1:13" ht="12.75">
      <c r="A237" s="11"/>
      <c r="K237" s="18">
        <f t="shared" si="9"/>
      </c>
      <c r="L237" s="18">
        <f t="shared" si="10"/>
      </c>
      <c r="M237" s="18">
        <f t="shared" si="11"/>
      </c>
    </row>
    <row r="238" spans="1:13" ht="12.75">
      <c r="A238" s="11"/>
      <c r="K238" s="18">
        <f t="shared" si="9"/>
      </c>
      <c r="L238" s="18">
        <f t="shared" si="10"/>
      </c>
      <c r="M238" s="18">
        <f t="shared" si="11"/>
      </c>
    </row>
    <row r="239" spans="1:13" ht="12.75">
      <c r="A239" s="11"/>
      <c r="K239" s="18">
        <f t="shared" si="9"/>
      </c>
      <c r="L239" s="18">
        <f t="shared" si="10"/>
      </c>
      <c r="M239" s="18">
        <f t="shared" si="11"/>
      </c>
    </row>
    <row r="240" spans="1:13" ht="12.75">
      <c r="A240" s="11"/>
      <c r="K240" s="18">
        <f t="shared" si="9"/>
      </c>
      <c r="L240" s="18">
        <f t="shared" si="10"/>
      </c>
      <c r="M240" s="18">
        <f t="shared" si="11"/>
      </c>
    </row>
    <row r="241" spans="1:13" ht="12.75">
      <c r="A241" s="11"/>
      <c r="K241" s="18">
        <f t="shared" si="9"/>
      </c>
      <c r="L241" s="18">
        <f t="shared" si="10"/>
      </c>
      <c r="M241" s="18">
        <f t="shared" si="11"/>
      </c>
    </row>
    <row r="242" spans="1:13" ht="12.75">
      <c r="A242" s="11"/>
      <c r="K242" s="18">
        <f t="shared" si="9"/>
      </c>
      <c r="L242" s="18">
        <f t="shared" si="10"/>
      </c>
      <c r="M242" s="18">
        <f t="shared" si="11"/>
      </c>
    </row>
    <row r="243" spans="1:13" ht="12.75">
      <c r="A243" s="11"/>
      <c r="K243" s="18">
        <f t="shared" si="9"/>
      </c>
      <c r="L243" s="18">
        <f t="shared" si="10"/>
      </c>
      <c r="M243" s="18">
        <f t="shared" si="11"/>
      </c>
    </row>
    <row r="244" spans="1:13" ht="12.75">
      <c r="A244" s="11"/>
      <c r="K244" s="18">
        <f t="shared" si="9"/>
      </c>
      <c r="L244" s="18">
        <f t="shared" si="10"/>
      </c>
      <c r="M244" s="18">
        <f t="shared" si="11"/>
      </c>
    </row>
    <row r="245" spans="1:13" ht="12.75">
      <c r="A245" s="11"/>
      <c r="K245" s="18">
        <f t="shared" si="9"/>
      </c>
      <c r="L245" s="18">
        <f t="shared" si="10"/>
      </c>
      <c r="M245" s="18">
        <f t="shared" si="11"/>
      </c>
    </row>
    <row r="246" spans="1:13" ht="12.75">
      <c r="A246" s="11"/>
      <c r="K246" s="18">
        <f t="shared" si="9"/>
      </c>
      <c r="L246" s="18">
        <f t="shared" si="10"/>
      </c>
      <c r="M246" s="18">
        <f t="shared" si="11"/>
      </c>
    </row>
    <row r="247" spans="1:13" ht="12.75">
      <c r="A247" s="11"/>
      <c r="K247" s="18">
        <f t="shared" si="9"/>
      </c>
      <c r="L247" s="18">
        <f t="shared" si="10"/>
      </c>
      <c r="M247" s="18">
        <f t="shared" si="11"/>
      </c>
    </row>
    <row r="248" spans="1:13" ht="12.75">
      <c r="A248" s="11"/>
      <c r="K248" s="18">
        <f t="shared" si="9"/>
      </c>
      <c r="L248" s="18">
        <f t="shared" si="10"/>
      </c>
      <c r="M248" s="18">
        <f t="shared" si="11"/>
      </c>
    </row>
    <row r="249" spans="1:13" ht="12.75">
      <c r="A249" s="11"/>
      <c r="K249" s="18">
        <f t="shared" si="9"/>
      </c>
      <c r="L249" s="18">
        <f t="shared" si="10"/>
      </c>
      <c r="M249" s="18">
        <f t="shared" si="11"/>
      </c>
    </row>
    <row r="250" spans="1:13" ht="12.75">
      <c r="A250" s="11"/>
      <c r="K250" s="18">
        <f t="shared" si="9"/>
      </c>
      <c r="L250" s="18">
        <f t="shared" si="10"/>
      </c>
      <c r="M250" s="18">
        <f t="shared" si="11"/>
      </c>
    </row>
    <row r="251" spans="1:13" ht="12.75">
      <c r="A251" s="11"/>
      <c r="K251" s="18">
        <f t="shared" si="9"/>
      </c>
      <c r="L251" s="18">
        <f t="shared" si="10"/>
      </c>
      <c r="M251" s="18">
        <f t="shared" si="11"/>
      </c>
    </row>
    <row r="252" spans="1:13" ht="12.75">
      <c r="A252" s="11"/>
      <c r="K252" s="18">
        <f t="shared" si="9"/>
      </c>
      <c r="L252" s="18">
        <f t="shared" si="10"/>
      </c>
      <c r="M252" s="18">
        <f t="shared" si="11"/>
      </c>
    </row>
    <row r="253" spans="1:13" ht="12.75">
      <c r="A253" s="11"/>
      <c r="K253" s="18">
        <f t="shared" si="9"/>
      </c>
      <c r="L253" s="18">
        <f t="shared" si="10"/>
      </c>
      <c r="M253" s="18">
        <f t="shared" si="11"/>
      </c>
    </row>
    <row r="254" spans="1:13" ht="12.75">
      <c r="A254" s="11"/>
      <c r="K254" s="18">
        <f t="shared" si="9"/>
      </c>
      <c r="L254" s="18">
        <f t="shared" si="10"/>
      </c>
      <c r="M254" s="18">
        <f t="shared" si="11"/>
      </c>
    </row>
    <row r="255" spans="1:13" ht="12.75">
      <c r="A255" s="11"/>
      <c r="K255" s="18">
        <f t="shared" si="9"/>
      </c>
      <c r="L255" s="18">
        <f t="shared" si="10"/>
      </c>
      <c r="M255" s="18">
        <f t="shared" si="11"/>
      </c>
    </row>
    <row r="256" spans="1:13" ht="12.75">
      <c r="A256" s="11"/>
      <c r="K256" s="18">
        <f t="shared" si="9"/>
      </c>
      <c r="L256" s="18">
        <f t="shared" si="10"/>
      </c>
      <c r="M256" s="18">
        <f t="shared" si="11"/>
      </c>
    </row>
    <row r="257" spans="1:13" ht="12.75">
      <c r="A257" s="11"/>
      <c r="K257" s="18">
        <f t="shared" si="9"/>
      </c>
      <c r="L257" s="18">
        <f t="shared" si="10"/>
      </c>
      <c r="M257" s="18">
        <f t="shared" si="11"/>
      </c>
    </row>
    <row r="258" spans="1:13" ht="12.75">
      <c r="A258" s="11"/>
      <c r="K258" s="18">
        <f t="shared" si="9"/>
      </c>
      <c r="L258" s="18">
        <f t="shared" si="10"/>
      </c>
      <c r="M258" s="18">
        <f t="shared" si="11"/>
      </c>
    </row>
    <row r="259" spans="1:13" ht="12.75">
      <c r="A259" s="11"/>
      <c r="K259" s="18">
        <f t="shared" si="9"/>
      </c>
      <c r="L259" s="18">
        <f t="shared" si="10"/>
      </c>
      <c r="M259" s="18">
        <f t="shared" si="11"/>
      </c>
    </row>
    <row r="260" spans="1:13" ht="12.75">
      <c r="A260" s="11"/>
      <c r="K260" s="18">
        <f t="shared" si="9"/>
      </c>
      <c r="L260" s="18">
        <f t="shared" si="10"/>
      </c>
      <c r="M260" s="18">
        <f t="shared" si="11"/>
      </c>
    </row>
    <row r="261" spans="1:13" ht="12.75">
      <c r="A261" s="11"/>
      <c r="K261" s="18">
        <f t="shared" si="9"/>
      </c>
      <c r="L261" s="18">
        <f t="shared" si="10"/>
      </c>
      <c r="M261" s="18">
        <f t="shared" si="11"/>
      </c>
    </row>
    <row r="262" spans="1:13" ht="12.75">
      <c r="A262" s="11"/>
      <c r="K262" s="18">
        <f t="shared" si="9"/>
      </c>
      <c r="L262" s="18">
        <f t="shared" si="10"/>
      </c>
      <c r="M262" s="18">
        <f t="shared" si="11"/>
      </c>
    </row>
    <row r="263" spans="1:13" ht="12.75">
      <c r="A263" s="11"/>
      <c r="K263" s="18">
        <f aca="true" t="shared" si="12" ref="K263:K301">IF(G263="","",(G263/CruiseTed)*GalHrTed)</f>
      </c>
      <c r="L263" s="18">
        <f aca="true" t="shared" si="13" ref="L263:L301">IF(K263="","",TotalFuelTed-K263)</f>
      </c>
      <c r="M263" s="18">
        <f aca="true" t="shared" si="14" ref="M263:M301">IF(G263="","",G263/CruiseTed)</f>
      </c>
    </row>
    <row r="264" spans="1:13" ht="12.75">
      <c r="A264" s="11"/>
      <c r="K264" s="18">
        <f t="shared" si="12"/>
      </c>
      <c r="L264" s="18">
        <f t="shared" si="13"/>
      </c>
      <c r="M264" s="18">
        <f t="shared" si="14"/>
      </c>
    </row>
    <row r="265" spans="1:13" ht="12.75">
      <c r="A265" s="11"/>
      <c r="K265" s="18">
        <f t="shared" si="12"/>
      </c>
      <c r="L265" s="18">
        <f t="shared" si="13"/>
      </c>
      <c r="M265" s="18">
        <f t="shared" si="14"/>
      </c>
    </row>
    <row r="266" spans="1:13" ht="12.75">
      <c r="A266" s="11"/>
      <c r="K266" s="18">
        <f t="shared" si="12"/>
      </c>
      <c r="L266" s="18">
        <f t="shared" si="13"/>
      </c>
      <c r="M266" s="18">
        <f t="shared" si="14"/>
      </c>
    </row>
    <row r="267" spans="1:13" ht="12.75">
      <c r="A267" s="11"/>
      <c r="K267" s="18">
        <f t="shared" si="12"/>
      </c>
      <c r="L267" s="18">
        <f t="shared" si="13"/>
      </c>
      <c r="M267" s="18">
        <f t="shared" si="14"/>
      </c>
    </row>
    <row r="268" spans="1:13" ht="12.75">
      <c r="A268" s="11"/>
      <c r="K268" s="18">
        <f t="shared" si="12"/>
      </c>
      <c r="L268" s="18">
        <f t="shared" si="13"/>
      </c>
      <c r="M268" s="18">
        <f t="shared" si="14"/>
      </c>
    </row>
    <row r="269" spans="1:13" ht="12.75">
      <c r="A269" s="11"/>
      <c r="K269" s="18">
        <f t="shared" si="12"/>
      </c>
      <c r="L269" s="18">
        <f t="shared" si="13"/>
      </c>
      <c r="M269" s="18">
        <f t="shared" si="14"/>
      </c>
    </row>
    <row r="270" spans="1:13" ht="12.75">
      <c r="A270" s="11"/>
      <c r="K270" s="18">
        <f t="shared" si="12"/>
      </c>
      <c r="L270" s="18">
        <f t="shared" si="13"/>
      </c>
      <c r="M270" s="18">
        <f t="shared" si="14"/>
      </c>
    </row>
    <row r="271" spans="1:13" ht="12.75">
      <c r="A271" s="11"/>
      <c r="K271" s="18">
        <f t="shared" si="12"/>
      </c>
      <c r="L271" s="18">
        <f t="shared" si="13"/>
      </c>
      <c r="M271" s="18">
        <f t="shared" si="14"/>
      </c>
    </row>
    <row r="272" spans="1:13" ht="12.75">
      <c r="A272" s="11"/>
      <c r="K272" s="18">
        <f t="shared" si="12"/>
      </c>
      <c r="L272" s="18">
        <f t="shared" si="13"/>
      </c>
      <c r="M272" s="18">
        <f t="shared" si="14"/>
      </c>
    </row>
    <row r="273" spans="1:13" ht="12.75">
      <c r="A273" s="11"/>
      <c r="K273" s="18">
        <f t="shared" si="12"/>
      </c>
      <c r="L273" s="18">
        <f t="shared" si="13"/>
      </c>
      <c r="M273" s="18">
        <f t="shared" si="14"/>
      </c>
    </row>
    <row r="274" spans="1:13" ht="12.75">
      <c r="A274" s="11"/>
      <c r="K274" s="18">
        <f t="shared" si="12"/>
      </c>
      <c r="L274" s="18">
        <f t="shared" si="13"/>
      </c>
      <c r="M274" s="18">
        <f t="shared" si="14"/>
      </c>
    </row>
    <row r="275" spans="1:13" ht="12.75">
      <c r="A275" s="11"/>
      <c r="K275" s="18">
        <f t="shared" si="12"/>
      </c>
      <c r="L275" s="18">
        <f t="shared" si="13"/>
      </c>
      <c r="M275" s="18">
        <f t="shared" si="14"/>
      </c>
    </row>
    <row r="276" spans="1:13" ht="12.75">
      <c r="A276" s="11"/>
      <c r="K276" s="18">
        <f t="shared" si="12"/>
      </c>
      <c r="L276" s="18">
        <f t="shared" si="13"/>
      </c>
      <c r="M276" s="18">
        <f t="shared" si="14"/>
      </c>
    </row>
    <row r="277" spans="1:13" ht="12.75">
      <c r="A277" s="11"/>
      <c r="K277" s="18">
        <f t="shared" si="12"/>
      </c>
      <c r="L277" s="18">
        <f t="shared" si="13"/>
      </c>
      <c r="M277" s="18">
        <f t="shared" si="14"/>
      </c>
    </row>
    <row r="278" spans="1:13" ht="12.75">
      <c r="A278" s="11"/>
      <c r="K278" s="18">
        <f t="shared" si="12"/>
      </c>
      <c r="L278" s="18">
        <f t="shared" si="13"/>
      </c>
      <c r="M278" s="18">
        <f t="shared" si="14"/>
      </c>
    </row>
    <row r="279" spans="1:13" ht="12.75">
      <c r="A279" s="11"/>
      <c r="K279" s="18">
        <f t="shared" si="12"/>
      </c>
      <c r="L279" s="18">
        <f t="shared" si="13"/>
      </c>
      <c r="M279" s="18">
        <f t="shared" si="14"/>
      </c>
    </row>
    <row r="280" spans="1:13" ht="12.75">
      <c r="A280" s="11"/>
      <c r="K280" s="18">
        <f t="shared" si="12"/>
      </c>
      <c r="L280" s="18">
        <f t="shared" si="13"/>
      </c>
      <c r="M280" s="18">
        <f t="shared" si="14"/>
      </c>
    </row>
    <row r="281" spans="1:13" ht="12.75">
      <c r="A281" s="11"/>
      <c r="K281" s="18">
        <f t="shared" si="12"/>
      </c>
      <c r="L281" s="18">
        <f t="shared" si="13"/>
      </c>
      <c r="M281" s="18">
        <f t="shared" si="14"/>
      </c>
    </row>
    <row r="282" spans="1:13" ht="12.75">
      <c r="A282" s="11"/>
      <c r="K282" s="18">
        <f t="shared" si="12"/>
      </c>
      <c r="L282" s="18">
        <f t="shared" si="13"/>
      </c>
      <c r="M282" s="18">
        <f t="shared" si="14"/>
      </c>
    </row>
    <row r="283" spans="1:13" ht="12.75">
      <c r="A283" s="11"/>
      <c r="K283" s="18">
        <f t="shared" si="12"/>
      </c>
      <c r="L283" s="18">
        <f t="shared" si="13"/>
      </c>
      <c r="M283" s="18">
        <f t="shared" si="14"/>
      </c>
    </row>
    <row r="284" spans="1:13" ht="12.75">
      <c r="A284" s="11"/>
      <c r="K284" s="18">
        <f t="shared" si="12"/>
      </c>
      <c r="L284" s="18">
        <f t="shared" si="13"/>
      </c>
      <c r="M284" s="18">
        <f t="shared" si="14"/>
      </c>
    </row>
    <row r="285" spans="1:13" ht="12.75">
      <c r="A285" s="11"/>
      <c r="K285" s="18">
        <f t="shared" si="12"/>
      </c>
      <c r="L285" s="18">
        <f t="shared" si="13"/>
      </c>
      <c r="M285" s="18">
        <f t="shared" si="14"/>
      </c>
    </row>
    <row r="286" spans="11:13" ht="12.75">
      <c r="K286" s="18">
        <f t="shared" si="12"/>
      </c>
      <c r="L286" s="18">
        <f t="shared" si="13"/>
      </c>
      <c r="M286" s="18">
        <f t="shared" si="14"/>
      </c>
    </row>
    <row r="287" spans="11:13" ht="12.75">
      <c r="K287" s="18">
        <f t="shared" si="12"/>
      </c>
      <c r="L287" s="18">
        <f t="shared" si="13"/>
      </c>
      <c r="M287" s="18">
        <f t="shared" si="14"/>
      </c>
    </row>
    <row r="288" spans="11:13" ht="12.75">
      <c r="K288" s="18">
        <f t="shared" si="12"/>
      </c>
      <c r="L288" s="18">
        <f t="shared" si="13"/>
      </c>
      <c r="M288" s="18">
        <f t="shared" si="14"/>
      </c>
    </row>
    <row r="289" spans="11:13" ht="12.75">
      <c r="K289" s="18">
        <f t="shared" si="12"/>
      </c>
      <c r="L289" s="18">
        <f t="shared" si="13"/>
      </c>
      <c r="M289" s="18">
        <f t="shared" si="14"/>
      </c>
    </row>
    <row r="290" spans="11:13" ht="12.75">
      <c r="K290" s="18">
        <f t="shared" si="12"/>
      </c>
      <c r="L290" s="18">
        <f t="shared" si="13"/>
      </c>
      <c r="M290" s="18">
        <f t="shared" si="14"/>
      </c>
    </row>
    <row r="291" spans="11:13" ht="12.75">
      <c r="K291" s="18">
        <f t="shared" si="12"/>
      </c>
      <c r="L291" s="18">
        <f t="shared" si="13"/>
      </c>
      <c r="M291" s="18">
        <f t="shared" si="14"/>
      </c>
    </row>
    <row r="292" spans="11:13" ht="12.75">
      <c r="K292" s="18">
        <f t="shared" si="12"/>
      </c>
      <c r="L292" s="18">
        <f t="shared" si="13"/>
      </c>
      <c r="M292" s="18">
        <f t="shared" si="14"/>
      </c>
    </row>
    <row r="293" spans="11:13" ht="12.75">
      <c r="K293" s="18">
        <f t="shared" si="12"/>
      </c>
      <c r="L293" s="18">
        <f t="shared" si="13"/>
      </c>
      <c r="M293" s="18">
        <f t="shared" si="14"/>
      </c>
    </row>
    <row r="294" spans="11:13" ht="12.75">
      <c r="K294" s="18">
        <f t="shared" si="12"/>
      </c>
      <c r="L294" s="18">
        <f t="shared" si="13"/>
      </c>
      <c r="M294" s="18">
        <f t="shared" si="14"/>
      </c>
    </row>
    <row r="295" spans="11:13" ht="12.75">
      <c r="K295" s="18">
        <f t="shared" si="12"/>
      </c>
      <c r="L295" s="18">
        <f t="shared" si="13"/>
      </c>
      <c r="M295" s="18">
        <f t="shared" si="14"/>
      </c>
    </row>
    <row r="296" spans="11:13" ht="12.75">
      <c r="K296" s="18">
        <f t="shared" si="12"/>
      </c>
      <c r="L296" s="18">
        <f t="shared" si="13"/>
      </c>
      <c r="M296" s="18">
        <f t="shared" si="14"/>
      </c>
    </row>
    <row r="297" spans="11:13" ht="12.75">
      <c r="K297" s="18">
        <f t="shared" si="12"/>
      </c>
      <c r="L297" s="18">
        <f t="shared" si="13"/>
      </c>
      <c r="M297" s="18">
        <f t="shared" si="14"/>
      </c>
    </row>
    <row r="298" spans="11:13" ht="12.75">
      <c r="K298" s="18">
        <f t="shared" si="12"/>
      </c>
      <c r="L298" s="18">
        <f t="shared" si="13"/>
      </c>
      <c r="M298" s="18">
        <f t="shared" si="14"/>
      </c>
    </row>
    <row r="299" spans="11:13" ht="12.75">
      <c r="K299" s="18">
        <f t="shared" si="12"/>
      </c>
      <c r="L299" s="18">
        <f t="shared" si="13"/>
      </c>
      <c r="M299" s="18">
        <f t="shared" si="14"/>
      </c>
    </row>
    <row r="300" spans="11:13" ht="12.75">
      <c r="K300" s="18">
        <f t="shared" si="12"/>
      </c>
      <c r="L300" s="18">
        <f t="shared" si="13"/>
      </c>
      <c r="M300" s="18">
        <f t="shared" si="14"/>
      </c>
    </row>
    <row r="301" spans="11:13" ht="12.75">
      <c r="K301" s="18">
        <f t="shared" si="12"/>
      </c>
      <c r="L301" s="18">
        <f t="shared" si="13"/>
      </c>
      <c r="M301" s="18">
        <f t="shared" si="14"/>
      </c>
    </row>
  </sheetData>
  <mergeCells count="3">
    <mergeCell ref="N3:P3"/>
    <mergeCell ref="A1:R1"/>
    <mergeCell ref="N4:O4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 Waltman</dc:creator>
  <cp:keywords/>
  <dc:description/>
  <cp:lastModifiedBy>Ted Waltman</cp:lastModifiedBy>
  <cp:lastPrinted>2005-03-14T01:34:06Z</cp:lastPrinted>
  <dcterms:created xsi:type="dcterms:W3CDTF">2005-03-02T18:15:25Z</dcterms:created>
  <dcterms:modified xsi:type="dcterms:W3CDTF">2005-06-06T03:48:27Z</dcterms:modified>
  <cp:category/>
  <cp:version/>
  <cp:contentType/>
  <cp:contentStatus/>
</cp:coreProperties>
</file>